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er004\Desktop\"/>
    </mc:Choice>
  </mc:AlternateContent>
  <xr:revisionPtr revIDLastSave="0" documentId="13_ncr:1_{3592685B-C9D1-4D45-8658-3184C9B9F34F}" xr6:coauthVersionLast="47" xr6:coauthVersionMax="47" xr10:uidLastSave="{00000000-0000-0000-0000-000000000000}"/>
  <bookViews>
    <workbookView xWindow="-36240" yWindow="-1095" windowWidth="34470" windowHeight="18945" xr2:uid="{00000000-000D-0000-FFFF-FFFF00000000}"/>
  </bookViews>
  <sheets>
    <sheet name="OperatingCurves" sheetId="7" r:id="rId1"/>
    <sheet name="CT Calculator Details" sheetId="8" r:id="rId2"/>
    <sheet name="Impact of Tool Qual" sheetId="9" r:id="rId3"/>
    <sheet name="Notes" sheetId="4" r:id="rId4"/>
  </sheets>
  <definedNames>
    <definedName name="_vAv1">'CT Calculator Details'!$C$7</definedName>
    <definedName name="_vAv2">'CT Calculator Details'!$C$18</definedName>
    <definedName name="_vAv3">'CT Calculator Details'!$C$27</definedName>
    <definedName name="_vB1">OperatingCurves!$D$12</definedName>
    <definedName name="_vB2">OperatingCurves!$E$12</definedName>
    <definedName name="_vB3">OperatingCurves!$F$12</definedName>
    <definedName name="_vCa1">OperatingCurves!$D$11</definedName>
    <definedName name="_vCa2">OperatingCurves!$E$11</definedName>
    <definedName name="_vCa3">OperatingCurves!$F$11</definedName>
    <definedName name="_vCb1">OperatingCurves!$D$13</definedName>
    <definedName name="_vCb2">OperatingCurves!$E$13</definedName>
    <definedName name="_vCb3">OperatingCurves!$F$13</definedName>
    <definedName name="_vCr1">OperatingCurves!$D$14</definedName>
    <definedName name="_vCr2">OperatingCurves!$E$14</definedName>
    <definedName name="_vCr3">OperatingCurves!$F$14</definedName>
    <definedName name="_vCs1">OperatingCurves!$D$10</definedName>
    <definedName name="_vCs2">OperatingCurves!$E$10</definedName>
    <definedName name="_vCs3">OperatingCurves!$F$10</definedName>
    <definedName name="_vM1">OperatingCurves!$D$9</definedName>
    <definedName name="_vM2">OperatingCurves!$E$9</definedName>
    <definedName name="_vM3">OperatingCurves!$F$9</definedName>
    <definedName name="_vPT1">OperatingCurves!$D$7</definedName>
    <definedName name="_vPT2">OperatingCurves!$E$7</definedName>
    <definedName name="_vPT3">OperatingCurves!$F$7</definedName>
    <definedName name="vChartMaxUtil">OperatingCurves!$D$40</definedName>
    <definedName name="vChartMinUtil">OperatingCurves!$D$39</definedName>
    <definedName name="vMaxArr1">'CT Calculator Details'!$C$10</definedName>
    <definedName name="vMaxArr2">'CT Calculator Details'!$C$21</definedName>
    <definedName name="vMaxArr3">'CT Calculator Details'!$C$30</definedName>
    <definedName name="vMTBF1">OperatingCurves!$D$15</definedName>
    <definedName name="vMTBF2">OperatingCurves!$E$15</definedName>
    <definedName name="vMTBF3">OperatingCurves!$F$15</definedName>
    <definedName name="vMTTF1">'CT Calculator Details'!#REF!</definedName>
    <definedName name="vMTTR1">'CT Calculator Details'!$C$6</definedName>
    <definedName name="vMTTR2">'CT Calculator Details'!$C$17</definedName>
    <definedName name="vMTTR3">'CT Calculator Details'!$C$26</definedName>
    <definedName name="vPctDown1">OperatingCurves!$D$16</definedName>
    <definedName name="vPctDown2">OperatingCurves!$E$16</definedName>
    <definedName name="vPctDown3">OperatingCurves!$F$16</definedName>
    <definedName name="vPctPrio1">OperatingCurves!$D$8</definedName>
    <definedName name="vPctPrio2">OperatingCurves!$E$8</definedName>
    <definedName name="vPctPrio3">OperatingCurves!$F$8</definedName>
    <definedName name="vPTStar1">'CT Calculator Details'!#REF!</definedName>
    <definedName name="vPTStar2">'CT Calculator Details'!#REF!</definedName>
    <definedName name="vPTStar3">'CT Calculator Details'!#REF!</definedName>
    <definedName name="vRTR1">'CT Calculator Details'!$C$8</definedName>
    <definedName name="vRTR2">'CT Calculator Details'!$C$19</definedName>
    <definedName name="vRTR3">'CT Calculator Details'!$C$28</definedName>
    <definedName name="vSCV1">'CT Calculator Details'!$C$9</definedName>
    <definedName name="vSCV2">'CT Calculator Details'!$C$20</definedName>
    <definedName name="vSCV3">'CT Calculator Details'!$C$29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G4" i="9"/>
  <c r="C4" i="9"/>
  <c r="D4" i="9"/>
  <c r="B5" i="9"/>
  <c r="F5" i="9"/>
  <c r="C5" i="9"/>
  <c r="D5" i="9"/>
  <c r="G5" i="9"/>
  <c r="B6" i="9"/>
  <c r="C6" i="9"/>
  <c r="D6" i="9"/>
  <c r="G6" i="9"/>
  <c r="B7" i="9"/>
  <c r="C7" i="9"/>
  <c r="F7" i="9"/>
  <c r="D7" i="9"/>
  <c r="B8" i="9"/>
  <c r="C8" i="9"/>
  <c r="F8" i="9"/>
  <c r="D8" i="9"/>
  <c r="G8" i="9"/>
  <c r="B9" i="9"/>
  <c r="C9" i="9"/>
  <c r="F9" i="9"/>
  <c r="D9" i="9"/>
  <c r="G9" i="9"/>
  <c r="B10" i="9"/>
  <c r="G10" i="9"/>
  <c r="C10" i="9"/>
  <c r="F10" i="9"/>
  <c r="D10" i="9"/>
  <c r="B11" i="9"/>
  <c r="G11" i="9"/>
  <c r="C11" i="9"/>
  <c r="D11" i="9"/>
  <c r="C3" i="9"/>
  <c r="F3" i="9"/>
  <c r="D3" i="9"/>
  <c r="B3" i="9"/>
  <c r="F4" i="9"/>
  <c r="F6" i="9"/>
  <c r="F11" i="9"/>
  <c r="C6" i="8"/>
  <c r="C8" i="8" s="1"/>
  <c r="C7" i="8"/>
  <c r="C10" i="8" s="1"/>
  <c r="C17" i="8"/>
  <c r="C19" i="8" s="1"/>
  <c r="C18" i="8"/>
  <c r="C21" i="8" s="1"/>
  <c r="C26" i="8"/>
  <c r="C28" i="8" s="1"/>
  <c r="C27" i="8"/>
  <c r="C30" i="8" s="1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G7" i="9"/>
  <c r="G3" i="9"/>
  <c r="C20" i="8" l="1"/>
  <c r="D102" i="8" s="1"/>
  <c r="C9" i="8"/>
  <c r="C48" i="8" s="1"/>
  <c r="C29" i="8"/>
  <c r="E102" i="8" s="1"/>
  <c r="D55" i="8" l="1"/>
  <c r="D84" i="8"/>
  <c r="D115" i="8"/>
  <c r="D119" i="8"/>
  <c r="D74" i="8"/>
  <c r="D120" i="8"/>
  <c r="D62" i="8"/>
  <c r="D113" i="8"/>
  <c r="D111" i="8"/>
  <c r="D49" i="8"/>
  <c r="D99" i="8"/>
  <c r="D103" i="8"/>
  <c r="D73" i="8"/>
  <c r="D66" i="8"/>
  <c r="D131" i="8"/>
  <c r="D39" i="8"/>
  <c r="D88" i="8"/>
  <c r="D125" i="8"/>
  <c r="D50" i="8"/>
  <c r="D92" i="8"/>
  <c r="D130" i="8"/>
  <c r="D94" i="8"/>
  <c r="D54" i="8"/>
  <c r="D68" i="8"/>
  <c r="D133" i="8"/>
  <c r="D87" i="8"/>
  <c r="D61" i="8"/>
  <c r="D46" i="8"/>
  <c r="D65" i="8"/>
  <c r="D59" i="8"/>
  <c r="D48" i="8"/>
  <c r="D127" i="8"/>
  <c r="D124" i="8"/>
  <c r="D63" i="8"/>
  <c r="D51" i="8"/>
  <c r="D45" i="8"/>
  <c r="D69" i="8"/>
  <c r="D71" i="8"/>
  <c r="D122" i="8"/>
  <c r="D97" i="8"/>
  <c r="D132" i="8"/>
  <c r="D110" i="8"/>
  <c r="D44" i="8"/>
  <c r="D105" i="8"/>
  <c r="D135" i="8"/>
  <c r="D36" i="8"/>
  <c r="D96" i="8"/>
  <c r="D35" i="8"/>
  <c r="D43" i="8"/>
  <c r="D70" i="8"/>
  <c r="D79" i="8"/>
  <c r="D117" i="8"/>
  <c r="D85" i="8"/>
  <c r="D82" i="8"/>
  <c r="D75" i="8"/>
  <c r="D100" i="8"/>
  <c r="D81" i="8"/>
  <c r="D134" i="8"/>
  <c r="D53" i="8"/>
  <c r="D42" i="8"/>
  <c r="D47" i="8"/>
  <c r="D114" i="8"/>
  <c r="D38" i="8"/>
  <c r="D104" i="8"/>
  <c r="D56" i="8"/>
  <c r="D83" i="8"/>
  <c r="D37" i="8"/>
  <c r="D107" i="8"/>
  <c r="D58" i="8"/>
  <c r="D41" i="8"/>
  <c r="D72" i="8"/>
  <c r="D76" i="8"/>
  <c r="D112" i="8"/>
  <c r="D121" i="8"/>
  <c r="D101" i="8"/>
  <c r="D116" i="8"/>
  <c r="D60" i="8"/>
  <c r="D95" i="8"/>
  <c r="D90" i="8"/>
  <c r="D67" i="8"/>
  <c r="D128" i="8"/>
  <c r="D98" i="8"/>
  <c r="D93" i="8"/>
  <c r="D64" i="8"/>
  <c r="D108" i="8"/>
  <c r="D129" i="8"/>
  <c r="D40" i="8"/>
  <c r="D118" i="8"/>
  <c r="D86" i="8"/>
  <c r="D80" i="8"/>
  <c r="D52" i="8"/>
  <c r="D109" i="8"/>
  <c r="D57" i="8"/>
  <c r="D78" i="8"/>
  <c r="D123" i="8"/>
  <c r="D77" i="8"/>
  <c r="D126" i="8"/>
  <c r="D91" i="8"/>
  <c r="D106" i="8"/>
  <c r="D89" i="8"/>
  <c r="C40" i="8"/>
  <c r="C86" i="8"/>
  <c r="C35" i="8"/>
  <c r="C130" i="8"/>
  <c r="C125" i="8"/>
  <c r="C128" i="8"/>
  <c r="C83" i="8"/>
  <c r="C65" i="8"/>
  <c r="C94" i="8"/>
  <c r="C99" i="8"/>
  <c r="C71" i="8"/>
  <c r="C36" i="8"/>
  <c r="C57" i="8"/>
  <c r="C113" i="8"/>
  <c r="C118" i="8"/>
  <c r="C101" i="8"/>
  <c r="C62" i="8"/>
  <c r="C43" i="8"/>
  <c r="C44" i="8"/>
  <c r="C126" i="8"/>
  <c r="C122" i="8"/>
  <c r="C93" i="8"/>
  <c r="C72" i="8"/>
  <c r="C70" i="8"/>
  <c r="C90" i="8"/>
  <c r="C82" i="8"/>
  <c r="C66" i="8"/>
  <c r="C38" i="8"/>
  <c r="C112" i="8"/>
  <c r="C87" i="8"/>
  <c r="C132" i="8"/>
  <c r="C95" i="8"/>
  <c r="C127" i="8"/>
  <c r="C37" i="8"/>
  <c r="C56" i="8"/>
  <c r="C111" i="8"/>
  <c r="C68" i="8"/>
  <c r="C121" i="8"/>
  <c r="C74" i="8"/>
  <c r="C92" i="8"/>
  <c r="C46" i="8"/>
  <c r="C119" i="8"/>
  <c r="C76" i="8"/>
  <c r="C124" i="8"/>
  <c r="C123" i="8"/>
  <c r="C131" i="8"/>
  <c r="C89" i="8"/>
  <c r="C120" i="8"/>
  <c r="C103" i="8"/>
  <c r="C60" i="8"/>
  <c r="C41" i="8"/>
  <c r="C39" i="8"/>
  <c r="C105" i="8"/>
  <c r="C78" i="8"/>
  <c r="C85" i="8"/>
  <c r="C106" i="8"/>
  <c r="C42" i="8"/>
  <c r="C45" i="8"/>
  <c r="C98" i="8"/>
  <c r="C79" i="8"/>
  <c r="C107" i="8"/>
  <c r="C53" i="8"/>
  <c r="C63" i="8"/>
  <c r="C115" i="8"/>
  <c r="C51" i="8"/>
  <c r="C52" i="8"/>
  <c r="C109" i="8"/>
  <c r="C100" i="8"/>
  <c r="C84" i="8"/>
  <c r="C69" i="8"/>
  <c r="C129" i="8"/>
  <c r="C88" i="8"/>
  <c r="C47" i="8"/>
  <c r="C133" i="8"/>
  <c r="C108" i="8"/>
  <c r="C55" i="8"/>
  <c r="C54" i="8"/>
  <c r="C110" i="8"/>
  <c r="C61" i="8"/>
  <c r="C75" i="8"/>
  <c r="C135" i="8"/>
  <c r="C91" i="8"/>
  <c r="C77" i="8"/>
  <c r="C50" i="8"/>
  <c r="C49" i="8"/>
  <c r="C59" i="8"/>
  <c r="C58" i="8"/>
  <c r="C73" i="8"/>
  <c r="C81" i="8"/>
  <c r="C134" i="8"/>
  <c r="C117" i="8"/>
  <c r="C104" i="8"/>
  <c r="C64" i="8"/>
  <c r="C80" i="8"/>
  <c r="C96" i="8"/>
  <c r="C67" i="8"/>
  <c r="C116" i="8"/>
  <c r="C102" i="8"/>
  <c r="C97" i="8"/>
  <c r="C114" i="8"/>
  <c r="E87" i="8"/>
  <c r="E82" i="8"/>
  <c r="E89" i="8"/>
  <c r="E118" i="8"/>
  <c r="E57" i="8"/>
  <c r="E94" i="8"/>
  <c r="E50" i="8"/>
  <c r="E64" i="8"/>
  <c r="E37" i="8"/>
  <c r="E103" i="8"/>
  <c r="E127" i="8"/>
  <c r="E77" i="8"/>
  <c r="E125" i="8"/>
  <c r="E95" i="8"/>
  <c r="E69" i="8"/>
  <c r="E119" i="8"/>
  <c r="E121" i="8"/>
  <c r="E40" i="8"/>
  <c r="E65" i="8"/>
  <c r="E129" i="8"/>
  <c r="E70" i="8"/>
  <c r="E135" i="8"/>
  <c r="E113" i="8"/>
  <c r="E105" i="8"/>
  <c r="E55" i="8"/>
  <c r="E47" i="8"/>
  <c r="E117" i="8"/>
  <c r="E71" i="8"/>
  <c r="E78" i="8"/>
  <c r="E59" i="8"/>
  <c r="E128" i="8"/>
  <c r="E44" i="8"/>
  <c r="E45" i="8"/>
  <c r="E116" i="8"/>
  <c r="E100" i="8"/>
  <c r="E85" i="8"/>
  <c r="E39" i="8"/>
  <c r="E68" i="8"/>
  <c r="E63" i="8"/>
  <c r="E53" i="8"/>
  <c r="E99" i="8"/>
  <c r="E54" i="8"/>
  <c r="E123" i="8"/>
  <c r="E98" i="8"/>
  <c r="E49" i="8"/>
  <c r="E96" i="8"/>
  <c r="E74" i="8"/>
  <c r="E43" i="8"/>
  <c r="E133" i="8"/>
  <c r="E42" i="8"/>
  <c r="E72" i="8"/>
  <c r="E76" i="8"/>
  <c r="E52" i="8"/>
  <c r="E92" i="8"/>
  <c r="E60" i="8"/>
  <c r="E90" i="8"/>
  <c r="E83" i="8"/>
  <c r="E58" i="8"/>
  <c r="E48" i="8"/>
  <c r="E46" i="8"/>
  <c r="E131" i="8"/>
  <c r="E109" i="8"/>
  <c r="E80" i="8"/>
  <c r="E61" i="8"/>
  <c r="E81" i="8"/>
  <c r="E115" i="8"/>
  <c r="E107" i="8"/>
  <c r="E126" i="8"/>
  <c r="E67" i="8"/>
  <c r="E73" i="8"/>
  <c r="E97" i="8"/>
  <c r="E124" i="8"/>
  <c r="E88" i="8"/>
  <c r="E75" i="8"/>
  <c r="E120" i="8"/>
  <c r="E41" i="8"/>
  <c r="E108" i="8"/>
  <c r="E35" i="8"/>
  <c r="E110" i="8"/>
  <c r="E86" i="8"/>
  <c r="E36" i="8"/>
  <c r="E112" i="8"/>
  <c r="E101" i="8"/>
  <c r="E79" i="8"/>
  <c r="E62" i="8"/>
  <c r="E56" i="8"/>
  <c r="E132" i="8"/>
  <c r="E122" i="8"/>
  <c r="E134" i="8"/>
  <c r="E84" i="8"/>
  <c r="E51" i="8"/>
  <c r="E111" i="8"/>
  <c r="E38" i="8"/>
  <c r="E106" i="8"/>
  <c r="E91" i="8"/>
  <c r="E114" i="8"/>
  <c r="E130" i="8"/>
  <c r="E104" i="8"/>
  <c r="E66" i="8"/>
  <c r="E93" i="8"/>
</calcChain>
</file>

<file path=xl/sharedStrings.xml><?xml version="1.0" encoding="utf-8"?>
<sst xmlns="http://schemas.openxmlformats.org/spreadsheetml/2006/main" count="120" uniqueCount="75">
  <si>
    <t>FabTime Cycle Time Operating Curve Generator</t>
  </si>
  <si>
    <t>Calculates regular lot (non-hot-lot) cycle time for multiple-tool machine groups with general arrival and service processes.</t>
  </si>
  <si>
    <t>Each tool has a single failure process, indicated by MTBF and percentage downtime.</t>
  </si>
  <si>
    <t>Source</t>
  </si>
  <si>
    <t>Description</t>
  </si>
  <si>
    <t>Notes</t>
  </si>
  <si>
    <t>Operations</t>
  </si>
  <si>
    <t>Average process time (hours)</t>
  </si>
  <si>
    <t>Hot lot percentage</t>
  </si>
  <si>
    <t>Percent of WIP with priority over regular lots.</t>
  </si>
  <si>
    <t>Number of tools</t>
  </si>
  <si>
    <t>Process time variability</t>
  </si>
  <si>
    <t>Coefficient of variation of process times</t>
  </si>
  <si>
    <t>Inter-batch arrival variability</t>
  </si>
  <si>
    <t>Coefficient of variation of arrival process</t>
  </si>
  <si>
    <t>Average arriving batch size (lots)</t>
  </si>
  <si>
    <t>If lots tend to arrive in batches</t>
  </si>
  <si>
    <t>Arriving batch size variability</t>
  </si>
  <si>
    <t>Coefficient of variation of arriving batch size</t>
  </si>
  <si>
    <t>Repair time variability</t>
  </si>
  <si>
    <t>Coefficient of variation of repair process</t>
  </si>
  <si>
    <t>Mean time between failures (hours)</t>
  </si>
  <si>
    <t>MTBF</t>
  </si>
  <si>
    <t>Percentage downtime</t>
  </si>
  <si>
    <t>Left end-point for x-axis (min utilization)</t>
  </si>
  <si>
    <t>Right end-point for x-axis (max utilization)</t>
  </si>
  <si>
    <t>Scenario 1</t>
  </si>
  <si>
    <t>Calc</t>
  </si>
  <si>
    <t>Results</t>
  </si>
  <si>
    <t>MTTR</t>
  </si>
  <si>
    <t>Mean time to repair = MTTR = PctDown * MTBF</t>
  </si>
  <si>
    <t>Av</t>
  </si>
  <si>
    <t>Equipment availability = 1 - PctDown</t>
  </si>
  <si>
    <t>RTR</t>
  </si>
  <si>
    <t>Repair time to service time ratio = MTTR/PT</t>
  </si>
  <si>
    <t>SCV</t>
  </si>
  <si>
    <t>SCV = calculated system variation = Cb^2 + (1/E[B])Cs^2 + (1+Cr^2)*RTR*Av*(1-Av)</t>
  </si>
  <si>
    <t>MaxArr</t>
  </si>
  <si>
    <t>MaxArr = Equipment availability / mean process time</t>
  </si>
  <si>
    <t>Lambda</t>
  </si>
  <si>
    <t>Arrival rate (entered below as a range)</t>
  </si>
  <si>
    <t>Batch Adjust</t>
  </si>
  <si>
    <t>(E[B]-1)/2</t>
  </si>
  <si>
    <t>X-Factor</t>
  </si>
  <si>
    <t>E[B]*(1+ u^(SQRT(2*(m+1))-1) / (m * (1-u)) * ( (Ca^2)/2 + SCV/2 ) * (1 / (1 - u * Prio) )) - BatchAdjust</t>
  </si>
  <si>
    <t>Scenario 2</t>
  </si>
  <si>
    <t>Scenario 3</t>
  </si>
  <si>
    <t>Point</t>
  </si>
  <si>
    <t>Util</t>
  </si>
  <si>
    <t>Tools</t>
  </si>
  <si>
    <t>CT Reduction of single-path to dual-path</t>
  </si>
  <si>
    <t>CT Reduction of single-path to 3 tools</t>
  </si>
  <si>
    <t>Basic XF</t>
  </si>
  <si>
    <t>Cycle Time Calculator Notes</t>
  </si>
  <si>
    <t>This is Revision 5 of the FabTime Operating Curve Genarator, released September 24, 2019.</t>
  </si>
  <si>
    <t>Results are for a G[X]/G/s (general -- possibly batch -- arrival process, general service process, multiple servers) queue with one failure distribution</t>
  </si>
  <si>
    <t xml:space="preserve">This approximation comes from a formula that was originally given to us by Ottmar Gihr, of IBM Germany, when we worked with him on the </t>
  </si>
  <si>
    <t>SEMATECH Measurement and Improvement of Manufacturing Capacity (MIMAC) project.</t>
  </si>
  <si>
    <t>We later modifed the calculation of CV slightly, to follow a formula listed in the text Factory Physics (equation 8.28 in the Second Edition),</t>
  </si>
  <si>
    <t>by W. J. Hopp and M. L. Spearman. We are indebted to Mark Spearman for this reference.</t>
  </si>
  <si>
    <t>There are many refinements and expansions that could be made to this spreadsheet.</t>
  </si>
  <si>
    <t xml:space="preserve">For coefficients of variation, larger numbers represent distributions with higher variability. E.g. a totally deterministic process with no variability </t>
  </si>
  <si>
    <t>would have a coefficient of variation of 0. The exponential distribution has a coefficient of variation of 1.</t>
  </si>
  <si>
    <t>The hot lot correction factor is 1 / (1 - utilization * HotLotPct). The regular lot (non-hot-lot) cycle time is estimated and charted.</t>
  </si>
  <si>
    <t>Translation for batch arrivals based on pages 119-120 of 'Stochastic Models of Manufacturing Systems' (Buzacott and Shantikumar, 1993).</t>
  </si>
  <si>
    <t>Additional batch correction factor (E[ArrivalBatchSize]-1)/2 accounts for fact that individual lots can leave for next operation before all lots in the arrival</t>
  </si>
  <si>
    <t>batch finish processing at the operation.</t>
  </si>
  <si>
    <t>The "Impact of Tool Qual" worksheet shows the impact of single-path vs dual-path tool qualification on the basic x-factor estimate using utilization and #tools.</t>
  </si>
  <si>
    <t>Regards,</t>
  </si>
  <si>
    <t>Jennifer Robinson and Frank Chance</t>
  </si>
  <si>
    <t>FabTime Inc.</t>
  </si>
  <si>
    <t>Copyright © FabTime Inc. 2001-2019. All Rights Reserved. Web: www.fabtime.com. Tel: (408) 549-9932.</t>
  </si>
  <si>
    <t>Set 1</t>
  </si>
  <si>
    <t>Set 2</t>
  </si>
  <si>
    <t>Set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</si>
</sst>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_);_(&quot;$&quot;* \(#,##0\);_(&quot;$&quot;* &quot;-&quot;??_);_(@_)"/>
    <numFmt numFmtId="166" formatCode="0.000"/>
    <numFmt numFmtId="167" formatCode="0.0%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/>
    <xf numFmtId="0" fontId="5" fillId="0" borderId="0" xfId="0" applyFont="1"/>
    <xf numFmtId="0" fontId="3" fillId="0" borderId="6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9" fontId="4" fillId="2" borderId="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/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9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/>
    </xf>
    <xf numFmtId="166" fontId="0" fillId="3" borderId="0" xfId="0" applyNumberFormat="1" applyFill="1" applyAlignment="1">
      <alignment horizontal="right"/>
    </xf>
    <xf numFmtId="0" fontId="0" fillId="0" borderId="4" xfId="0" applyBorder="1"/>
    <xf numFmtId="0" fontId="3" fillId="3" borderId="0" xfId="0" applyFont="1" applyFill="1" applyAlignment="1">
      <alignment horizontal="right"/>
    </xf>
    <xf numFmtId="0" fontId="0" fillId="0" borderId="7" xfId="0" applyBorder="1" applyAlignment="1">
      <alignment horizontal="center"/>
    </xf>
    <xf numFmtId="167" fontId="0" fillId="3" borderId="0" xfId="2" applyNumberFormat="1" applyFont="1" applyFill="1" applyBorder="1" applyAlignment="1">
      <alignment horizontal="right"/>
    </xf>
    <xf numFmtId="0" fontId="6" fillId="0" borderId="0" xfId="0" applyFont="1"/>
    <xf numFmtId="9" fontId="6" fillId="2" borderId="0" xfId="0" applyNumberFormat="1" applyFont="1" applyFill="1" applyProtection="1">
      <protection locked="0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9" fontId="0" fillId="0" borderId="0" xfId="2" applyFont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Cycle Time Operating Curves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5845081484077"/>
          <c:y val="0.25261732870386416"/>
          <c:w val="0.67573978058693507"/>
          <c:h val="0.57204254599056836"/>
        </c:manualLayout>
      </c:layout>
      <c:lineChart>
        <c:grouping val="standard"/>
        <c:varyColors val="0"/>
        <c:ser>
          <c:idx val="1"/>
          <c:order val="0"/>
          <c:tx>
            <c:strRef>
              <c:f>OperatingCurves!$D$6</c:f>
              <c:strCache>
                <c:ptCount val="1"/>
                <c:pt idx="0">
                  <c:v>Set 1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'CT Calculator Details'!$B$35:$B$135</c:f>
              <c:numCache>
                <c:formatCode>0.0%</c:formatCode>
                <c:ptCount val="101"/>
                <c:pt idx="0">
                  <c:v>0.5</c:v>
                </c:pt>
                <c:pt idx="1">
                  <c:v>0.50349999999999995</c:v>
                </c:pt>
                <c:pt idx="2">
                  <c:v>0.50700000000000001</c:v>
                </c:pt>
                <c:pt idx="3">
                  <c:v>0.51049999999999995</c:v>
                </c:pt>
                <c:pt idx="4">
                  <c:v>0.51400000000000001</c:v>
                </c:pt>
                <c:pt idx="5">
                  <c:v>0.51749999999999996</c:v>
                </c:pt>
                <c:pt idx="6">
                  <c:v>0.52100000000000002</c:v>
                </c:pt>
                <c:pt idx="7">
                  <c:v>0.52449999999999997</c:v>
                </c:pt>
                <c:pt idx="8">
                  <c:v>0.52800000000000002</c:v>
                </c:pt>
                <c:pt idx="9">
                  <c:v>0.53149999999999997</c:v>
                </c:pt>
                <c:pt idx="10">
                  <c:v>0.53500000000000003</c:v>
                </c:pt>
                <c:pt idx="11">
                  <c:v>0.53849999999999998</c:v>
                </c:pt>
                <c:pt idx="12">
                  <c:v>0.54200000000000004</c:v>
                </c:pt>
                <c:pt idx="13">
                  <c:v>0.54549999999999998</c:v>
                </c:pt>
                <c:pt idx="14">
                  <c:v>0.54900000000000004</c:v>
                </c:pt>
                <c:pt idx="15">
                  <c:v>0.55249999999999999</c:v>
                </c:pt>
                <c:pt idx="16">
                  <c:v>0.55600000000000005</c:v>
                </c:pt>
                <c:pt idx="17">
                  <c:v>0.5595</c:v>
                </c:pt>
                <c:pt idx="18">
                  <c:v>0.56299999999999994</c:v>
                </c:pt>
                <c:pt idx="19">
                  <c:v>0.5665</c:v>
                </c:pt>
                <c:pt idx="20">
                  <c:v>0.56999999999999995</c:v>
                </c:pt>
                <c:pt idx="21">
                  <c:v>0.57350000000000001</c:v>
                </c:pt>
                <c:pt idx="22">
                  <c:v>0.57699999999999996</c:v>
                </c:pt>
                <c:pt idx="23">
                  <c:v>0.58050000000000002</c:v>
                </c:pt>
                <c:pt idx="24">
                  <c:v>0.58399999999999996</c:v>
                </c:pt>
                <c:pt idx="25">
                  <c:v>0.58750000000000002</c:v>
                </c:pt>
                <c:pt idx="26">
                  <c:v>0.59099999999999997</c:v>
                </c:pt>
                <c:pt idx="27">
                  <c:v>0.59450000000000003</c:v>
                </c:pt>
                <c:pt idx="28">
                  <c:v>0.59799999999999998</c:v>
                </c:pt>
                <c:pt idx="29">
                  <c:v>0.60150000000000003</c:v>
                </c:pt>
                <c:pt idx="30">
                  <c:v>0.60499999999999998</c:v>
                </c:pt>
                <c:pt idx="31">
                  <c:v>0.60850000000000004</c:v>
                </c:pt>
                <c:pt idx="32">
                  <c:v>0.61199999999999999</c:v>
                </c:pt>
                <c:pt idx="33">
                  <c:v>0.61549999999999994</c:v>
                </c:pt>
                <c:pt idx="34">
                  <c:v>0.61899999999999999</c:v>
                </c:pt>
                <c:pt idx="35">
                  <c:v>0.62249999999999994</c:v>
                </c:pt>
                <c:pt idx="36">
                  <c:v>0.626</c:v>
                </c:pt>
                <c:pt idx="37">
                  <c:v>0.62949999999999995</c:v>
                </c:pt>
                <c:pt idx="38">
                  <c:v>0.63300000000000001</c:v>
                </c:pt>
                <c:pt idx="39">
                  <c:v>0.63649999999999995</c:v>
                </c:pt>
                <c:pt idx="40">
                  <c:v>0.64</c:v>
                </c:pt>
                <c:pt idx="41">
                  <c:v>0.64349999999999996</c:v>
                </c:pt>
                <c:pt idx="42">
                  <c:v>0.64700000000000002</c:v>
                </c:pt>
                <c:pt idx="43">
                  <c:v>0.65049999999999997</c:v>
                </c:pt>
                <c:pt idx="44">
                  <c:v>0.65399999999999991</c:v>
                </c:pt>
                <c:pt idx="45">
                  <c:v>0.65749999999999997</c:v>
                </c:pt>
                <c:pt idx="46">
                  <c:v>0.66100000000000003</c:v>
                </c:pt>
                <c:pt idx="47">
                  <c:v>0.66449999999999998</c:v>
                </c:pt>
                <c:pt idx="48">
                  <c:v>0.66799999999999993</c:v>
                </c:pt>
                <c:pt idx="49">
                  <c:v>0.67149999999999999</c:v>
                </c:pt>
                <c:pt idx="50">
                  <c:v>0.67500000000000004</c:v>
                </c:pt>
                <c:pt idx="51">
                  <c:v>0.67849999999999999</c:v>
                </c:pt>
                <c:pt idx="52">
                  <c:v>0.68199999999999994</c:v>
                </c:pt>
                <c:pt idx="53">
                  <c:v>0.6855</c:v>
                </c:pt>
                <c:pt idx="54">
                  <c:v>0.68899999999999995</c:v>
                </c:pt>
                <c:pt idx="55">
                  <c:v>0.6925</c:v>
                </c:pt>
                <c:pt idx="56">
                  <c:v>0.69599999999999995</c:v>
                </c:pt>
                <c:pt idx="57">
                  <c:v>0.69950000000000001</c:v>
                </c:pt>
                <c:pt idx="58">
                  <c:v>0.70299999999999996</c:v>
                </c:pt>
                <c:pt idx="59">
                  <c:v>0.70650000000000002</c:v>
                </c:pt>
                <c:pt idx="60">
                  <c:v>0.71</c:v>
                </c:pt>
                <c:pt idx="61">
                  <c:v>0.71350000000000002</c:v>
                </c:pt>
                <c:pt idx="62">
                  <c:v>0.71699999999999997</c:v>
                </c:pt>
                <c:pt idx="63">
                  <c:v>0.72049999999999992</c:v>
                </c:pt>
                <c:pt idx="64">
                  <c:v>0.72399999999999998</c:v>
                </c:pt>
                <c:pt idx="65">
                  <c:v>0.72750000000000004</c:v>
                </c:pt>
                <c:pt idx="66">
                  <c:v>0.73099999999999998</c:v>
                </c:pt>
                <c:pt idx="67">
                  <c:v>0.73449999999999993</c:v>
                </c:pt>
                <c:pt idx="68">
                  <c:v>0.73799999999999999</c:v>
                </c:pt>
                <c:pt idx="69">
                  <c:v>0.74149999999999994</c:v>
                </c:pt>
                <c:pt idx="70">
                  <c:v>0.745</c:v>
                </c:pt>
                <c:pt idx="71">
                  <c:v>0.74849999999999994</c:v>
                </c:pt>
                <c:pt idx="72">
                  <c:v>0.752</c:v>
                </c:pt>
                <c:pt idx="73">
                  <c:v>0.75549999999999995</c:v>
                </c:pt>
                <c:pt idx="74">
                  <c:v>0.7589999999999999</c:v>
                </c:pt>
                <c:pt idx="75">
                  <c:v>0.76249999999999996</c:v>
                </c:pt>
                <c:pt idx="76">
                  <c:v>0.76600000000000001</c:v>
                </c:pt>
                <c:pt idx="77">
                  <c:v>0.76949999999999996</c:v>
                </c:pt>
                <c:pt idx="78">
                  <c:v>0.77299999999999991</c:v>
                </c:pt>
                <c:pt idx="79">
                  <c:v>0.77649999999999997</c:v>
                </c:pt>
                <c:pt idx="80">
                  <c:v>0.78</c:v>
                </c:pt>
                <c:pt idx="81">
                  <c:v>0.78349999999999997</c:v>
                </c:pt>
                <c:pt idx="82">
                  <c:v>0.78699999999999992</c:v>
                </c:pt>
                <c:pt idx="83">
                  <c:v>0.79049999999999998</c:v>
                </c:pt>
                <c:pt idx="84">
                  <c:v>0.79400000000000004</c:v>
                </c:pt>
                <c:pt idx="85">
                  <c:v>0.79749999999999999</c:v>
                </c:pt>
                <c:pt idx="86">
                  <c:v>0.80099999999999993</c:v>
                </c:pt>
                <c:pt idx="87">
                  <c:v>0.80449999999999999</c:v>
                </c:pt>
                <c:pt idx="88">
                  <c:v>0.80799999999999994</c:v>
                </c:pt>
                <c:pt idx="89">
                  <c:v>0.81149999999999989</c:v>
                </c:pt>
                <c:pt idx="90">
                  <c:v>0.81499999999999995</c:v>
                </c:pt>
                <c:pt idx="91">
                  <c:v>0.81850000000000001</c:v>
                </c:pt>
                <c:pt idx="92">
                  <c:v>0.82199999999999995</c:v>
                </c:pt>
                <c:pt idx="93">
                  <c:v>0.8254999999999999</c:v>
                </c:pt>
                <c:pt idx="94">
                  <c:v>0.82899999999999996</c:v>
                </c:pt>
                <c:pt idx="95">
                  <c:v>0.83250000000000002</c:v>
                </c:pt>
                <c:pt idx="96">
                  <c:v>0.83599999999999997</c:v>
                </c:pt>
                <c:pt idx="97">
                  <c:v>0.83949999999999991</c:v>
                </c:pt>
                <c:pt idx="98">
                  <c:v>0.84299999999999997</c:v>
                </c:pt>
                <c:pt idx="99">
                  <c:v>0.84650000000000003</c:v>
                </c:pt>
                <c:pt idx="100">
                  <c:v>0.85</c:v>
                </c:pt>
              </c:numCache>
            </c:numRef>
          </c:cat>
          <c:val>
            <c:numRef>
              <c:f>'CT Calculator Details'!$C$35:$C$135</c:f>
              <c:numCache>
                <c:formatCode>0.000</c:formatCode>
                <c:ptCount val="101"/>
                <c:pt idx="0">
                  <c:v>2</c:v>
                </c:pt>
                <c:pt idx="1">
                  <c:v>2.0140986908358505</c:v>
                </c:pt>
                <c:pt idx="2">
                  <c:v>2.028397565922921</c:v>
                </c:pt>
                <c:pt idx="3">
                  <c:v>2.0429009193054135</c:v>
                </c:pt>
                <c:pt idx="4">
                  <c:v>2.0576131687242798</c:v>
                </c:pt>
                <c:pt idx="5">
                  <c:v>2.0725388601036268</c:v>
                </c:pt>
                <c:pt idx="6">
                  <c:v>2.0876826722338206</c:v>
                </c:pt>
                <c:pt idx="7">
                  <c:v>2.1030494216614088</c:v>
                </c:pt>
                <c:pt idx="8">
                  <c:v>2.1186440677966103</c:v>
                </c:pt>
                <c:pt idx="9">
                  <c:v>2.134471718249733</c:v>
                </c:pt>
                <c:pt idx="10">
                  <c:v>2.150537634408602</c:v>
                </c:pt>
                <c:pt idx="11">
                  <c:v>2.1668472372697725</c:v>
                </c:pt>
                <c:pt idx="12">
                  <c:v>2.1834061135371181</c:v>
                </c:pt>
                <c:pt idx="13">
                  <c:v>2.2002200220021999</c:v>
                </c:pt>
                <c:pt idx="14">
                  <c:v>2.2172949002217299</c:v>
                </c:pt>
                <c:pt idx="15">
                  <c:v>2.2346368715083798</c:v>
                </c:pt>
                <c:pt idx="16">
                  <c:v>2.2522522522522523</c:v>
                </c:pt>
                <c:pt idx="17">
                  <c:v>2.2701475595913734</c:v>
                </c:pt>
                <c:pt idx="18">
                  <c:v>2.2883295194508007</c:v>
                </c:pt>
                <c:pt idx="19">
                  <c:v>2.306805074971165</c:v>
                </c:pt>
                <c:pt idx="20">
                  <c:v>2.3255813953488369</c:v>
                </c:pt>
                <c:pt idx="21">
                  <c:v>2.3446658851113718</c:v>
                </c:pt>
                <c:pt idx="22">
                  <c:v>2.3640661938534278</c:v>
                </c:pt>
                <c:pt idx="23">
                  <c:v>2.3837902264600714</c:v>
                </c:pt>
                <c:pt idx="24">
                  <c:v>2.4038461538461537</c:v>
                </c:pt>
                <c:pt idx="25">
                  <c:v>2.4242424242424243</c:v>
                </c:pt>
                <c:pt idx="26">
                  <c:v>2.4449877750611244</c:v>
                </c:pt>
                <c:pt idx="27">
                  <c:v>2.466091245376079</c:v>
                </c:pt>
                <c:pt idx="28">
                  <c:v>2.4875621890547261</c:v>
                </c:pt>
                <c:pt idx="29">
                  <c:v>2.5094102885821834</c:v>
                </c:pt>
                <c:pt idx="30">
                  <c:v>2.5316455696202533</c:v>
                </c:pt>
                <c:pt idx="31">
                  <c:v>2.5542784163473824</c:v>
                </c:pt>
                <c:pt idx="32">
                  <c:v>2.5773195876288657</c:v>
                </c:pt>
                <c:pt idx="33">
                  <c:v>2.6007802340702204</c:v>
                </c:pt>
                <c:pt idx="34">
                  <c:v>2.6246719160104988</c:v>
                </c:pt>
                <c:pt idx="35">
                  <c:v>2.6490066225165556</c:v>
                </c:pt>
                <c:pt idx="36">
                  <c:v>2.6737967914438503</c:v>
                </c:pt>
                <c:pt idx="37">
                  <c:v>2.6990553306342777</c:v>
                </c:pt>
                <c:pt idx="38">
                  <c:v>2.7247956403269757</c:v>
                </c:pt>
                <c:pt idx="39">
                  <c:v>2.7510316368638237</c:v>
                </c:pt>
                <c:pt idx="40">
                  <c:v>2.7777777777777777</c:v>
                </c:pt>
                <c:pt idx="41">
                  <c:v>2.8050490883590458</c:v>
                </c:pt>
                <c:pt idx="42">
                  <c:v>2.8328611898017</c:v>
                </c:pt>
                <c:pt idx="43">
                  <c:v>2.8612303290414873</c:v>
                </c:pt>
                <c:pt idx="44">
                  <c:v>2.8901734104046235</c:v>
                </c:pt>
                <c:pt idx="45">
                  <c:v>2.9197080291970803</c:v>
                </c:pt>
                <c:pt idx="46">
                  <c:v>2.9498525073746316</c:v>
                </c:pt>
                <c:pt idx="47">
                  <c:v>2.9806259314456032</c:v>
                </c:pt>
                <c:pt idx="48">
                  <c:v>3.0120481927710836</c:v>
                </c:pt>
                <c:pt idx="49">
                  <c:v>3.0441400304414001</c:v>
                </c:pt>
                <c:pt idx="50">
                  <c:v>3.0769230769230775</c:v>
                </c:pt>
                <c:pt idx="51">
                  <c:v>3.1104199066874028</c:v>
                </c:pt>
                <c:pt idx="52">
                  <c:v>3.1446540880503138</c:v>
                </c:pt>
                <c:pt idx="53">
                  <c:v>3.1796502384737679</c:v>
                </c:pt>
                <c:pt idx="54">
                  <c:v>3.2154340836012856</c:v>
                </c:pt>
                <c:pt idx="55">
                  <c:v>3.2520325203252032</c:v>
                </c:pt>
                <c:pt idx="56">
                  <c:v>3.2894736842105257</c:v>
                </c:pt>
                <c:pt idx="57">
                  <c:v>3.3277870216306158</c:v>
                </c:pt>
                <c:pt idx="58">
                  <c:v>3.3670033670033663</c:v>
                </c:pt>
                <c:pt idx="59">
                  <c:v>3.4071550255536627</c:v>
                </c:pt>
                <c:pt idx="60">
                  <c:v>3.4482758620689653</c:v>
                </c:pt>
                <c:pt idx="61">
                  <c:v>3.4904013961605589</c:v>
                </c:pt>
                <c:pt idx="62">
                  <c:v>3.5335689045936394</c:v>
                </c:pt>
                <c:pt idx="63">
                  <c:v>3.5778175313059024</c:v>
                </c:pt>
                <c:pt idx="64">
                  <c:v>3.6231884057971011</c:v>
                </c:pt>
                <c:pt idx="65">
                  <c:v>3.6697247706422025</c:v>
                </c:pt>
                <c:pt idx="66">
                  <c:v>3.7174721189591078</c:v>
                </c:pt>
                <c:pt idx="67">
                  <c:v>3.7664783427495281</c:v>
                </c:pt>
                <c:pt idx="68">
                  <c:v>3.8167938931297707</c:v>
                </c:pt>
                <c:pt idx="69">
                  <c:v>3.8684719535783354</c:v>
                </c:pt>
                <c:pt idx="70">
                  <c:v>3.9215686274509802</c:v>
                </c:pt>
                <c:pt idx="71">
                  <c:v>3.9761431411530808</c:v>
                </c:pt>
                <c:pt idx="72">
                  <c:v>4.032258064516129</c:v>
                </c:pt>
                <c:pt idx="73">
                  <c:v>4.0899795501022487</c:v>
                </c:pt>
                <c:pt idx="74">
                  <c:v>4.1493775933609935</c:v>
                </c:pt>
                <c:pt idx="75">
                  <c:v>4.2105263157894726</c:v>
                </c:pt>
                <c:pt idx="76">
                  <c:v>4.2735042735042743</c:v>
                </c:pt>
                <c:pt idx="77">
                  <c:v>4.3383947939262466</c:v>
                </c:pt>
                <c:pt idx="78">
                  <c:v>4.4052863436123335</c:v>
                </c:pt>
                <c:pt idx="79">
                  <c:v>4.4742729306487687</c:v>
                </c:pt>
                <c:pt idx="80">
                  <c:v>4.5454545454545459</c:v>
                </c:pt>
                <c:pt idx="81">
                  <c:v>4.6189376443418002</c:v>
                </c:pt>
                <c:pt idx="82">
                  <c:v>4.6948356807511722</c:v>
                </c:pt>
                <c:pt idx="83">
                  <c:v>4.7732696897374698</c:v>
                </c:pt>
                <c:pt idx="84">
                  <c:v>4.8543689320388363</c:v>
                </c:pt>
                <c:pt idx="85">
                  <c:v>4.9382716049382713</c:v>
                </c:pt>
                <c:pt idx="86">
                  <c:v>5.0251256281407022</c:v>
                </c:pt>
                <c:pt idx="87">
                  <c:v>5.1150895140664963</c:v>
                </c:pt>
                <c:pt idx="88">
                  <c:v>5.2083333333333321</c:v>
                </c:pt>
                <c:pt idx="89">
                  <c:v>5.305039787798405</c:v>
                </c:pt>
                <c:pt idx="90">
                  <c:v>5.4054054054054035</c:v>
                </c:pt>
                <c:pt idx="91">
                  <c:v>5.5096418732782375</c:v>
                </c:pt>
                <c:pt idx="92">
                  <c:v>5.6179775280898863</c:v>
                </c:pt>
                <c:pt idx="93">
                  <c:v>5.7306590257879622</c:v>
                </c:pt>
                <c:pt idx="94">
                  <c:v>5.8479532163742673</c:v>
                </c:pt>
                <c:pt idx="95">
                  <c:v>5.9701492537313436</c:v>
                </c:pt>
                <c:pt idx="96">
                  <c:v>6.0975609756097544</c:v>
                </c:pt>
                <c:pt idx="97">
                  <c:v>6.2305295950155726</c:v>
                </c:pt>
                <c:pt idx="98">
                  <c:v>6.3694267515923553</c:v>
                </c:pt>
                <c:pt idx="99">
                  <c:v>6.5146579804560272</c:v>
                </c:pt>
                <c:pt idx="100">
                  <c:v>6.6666666666666661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C-4A0A-9642-ED7F7A08EBCC}"/>
            </c:ext>
          </c:extLst>
        </c:ser>
        <c:ser>
          <c:idx val="2"/>
          <c:order val="1"/>
          <c:tx>
            <c:strRef>
              <c:f>OperatingCurves!$E$6</c:f>
              <c:strCache>
                <c:ptCount val="1"/>
                <c:pt idx="0">
                  <c:v>Set 2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'CT Calculator Details'!$B$35:$B$135</c:f>
              <c:numCache>
                <c:formatCode>0.0%</c:formatCode>
                <c:ptCount val="101"/>
                <c:pt idx="0">
                  <c:v>0.5</c:v>
                </c:pt>
                <c:pt idx="1">
                  <c:v>0.50349999999999995</c:v>
                </c:pt>
                <c:pt idx="2">
                  <c:v>0.50700000000000001</c:v>
                </c:pt>
                <c:pt idx="3">
                  <c:v>0.51049999999999995</c:v>
                </c:pt>
                <c:pt idx="4">
                  <c:v>0.51400000000000001</c:v>
                </c:pt>
                <c:pt idx="5">
                  <c:v>0.51749999999999996</c:v>
                </c:pt>
                <c:pt idx="6">
                  <c:v>0.52100000000000002</c:v>
                </c:pt>
                <c:pt idx="7">
                  <c:v>0.52449999999999997</c:v>
                </c:pt>
                <c:pt idx="8">
                  <c:v>0.52800000000000002</c:v>
                </c:pt>
                <c:pt idx="9">
                  <c:v>0.53149999999999997</c:v>
                </c:pt>
                <c:pt idx="10">
                  <c:v>0.53500000000000003</c:v>
                </c:pt>
                <c:pt idx="11">
                  <c:v>0.53849999999999998</c:v>
                </c:pt>
                <c:pt idx="12">
                  <c:v>0.54200000000000004</c:v>
                </c:pt>
                <c:pt idx="13">
                  <c:v>0.54549999999999998</c:v>
                </c:pt>
                <c:pt idx="14">
                  <c:v>0.54900000000000004</c:v>
                </c:pt>
                <c:pt idx="15">
                  <c:v>0.55249999999999999</c:v>
                </c:pt>
                <c:pt idx="16">
                  <c:v>0.55600000000000005</c:v>
                </c:pt>
                <c:pt idx="17">
                  <c:v>0.5595</c:v>
                </c:pt>
                <c:pt idx="18">
                  <c:v>0.56299999999999994</c:v>
                </c:pt>
                <c:pt idx="19">
                  <c:v>0.5665</c:v>
                </c:pt>
                <c:pt idx="20">
                  <c:v>0.56999999999999995</c:v>
                </c:pt>
                <c:pt idx="21">
                  <c:v>0.57350000000000001</c:v>
                </c:pt>
                <c:pt idx="22">
                  <c:v>0.57699999999999996</c:v>
                </c:pt>
                <c:pt idx="23">
                  <c:v>0.58050000000000002</c:v>
                </c:pt>
                <c:pt idx="24">
                  <c:v>0.58399999999999996</c:v>
                </c:pt>
                <c:pt idx="25">
                  <c:v>0.58750000000000002</c:v>
                </c:pt>
                <c:pt idx="26">
                  <c:v>0.59099999999999997</c:v>
                </c:pt>
                <c:pt idx="27">
                  <c:v>0.59450000000000003</c:v>
                </c:pt>
                <c:pt idx="28">
                  <c:v>0.59799999999999998</c:v>
                </c:pt>
                <c:pt idx="29">
                  <c:v>0.60150000000000003</c:v>
                </c:pt>
                <c:pt idx="30">
                  <c:v>0.60499999999999998</c:v>
                </c:pt>
                <c:pt idx="31">
                  <c:v>0.60850000000000004</c:v>
                </c:pt>
                <c:pt idx="32">
                  <c:v>0.61199999999999999</c:v>
                </c:pt>
                <c:pt idx="33">
                  <c:v>0.61549999999999994</c:v>
                </c:pt>
                <c:pt idx="34">
                  <c:v>0.61899999999999999</c:v>
                </c:pt>
                <c:pt idx="35">
                  <c:v>0.62249999999999994</c:v>
                </c:pt>
                <c:pt idx="36">
                  <c:v>0.626</c:v>
                </c:pt>
                <c:pt idx="37">
                  <c:v>0.62949999999999995</c:v>
                </c:pt>
                <c:pt idx="38">
                  <c:v>0.63300000000000001</c:v>
                </c:pt>
                <c:pt idx="39">
                  <c:v>0.63649999999999995</c:v>
                </c:pt>
                <c:pt idx="40">
                  <c:v>0.64</c:v>
                </c:pt>
                <c:pt idx="41">
                  <c:v>0.64349999999999996</c:v>
                </c:pt>
                <c:pt idx="42">
                  <c:v>0.64700000000000002</c:v>
                </c:pt>
                <c:pt idx="43">
                  <c:v>0.65049999999999997</c:v>
                </c:pt>
                <c:pt idx="44">
                  <c:v>0.65399999999999991</c:v>
                </c:pt>
                <c:pt idx="45">
                  <c:v>0.65749999999999997</c:v>
                </c:pt>
                <c:pt idx="46">
                  <c:v>0.66100000000000003</c:v>
                </c:pt>
                <c:pt idx="47">
                  <c:v>0.66449999999999998</c:v>
                </c:pt>
                <c:pt idx="48">
                  <c:v>0.66799999999999993</c:v>
                </c:pt>
                <c:pt idx="49">
                  <c:v>0.67149999999999999</c:v>
                </c:pt>
                <c:pt idx="50">
                  <c:v>0.67500000000000004</c:v>
                </c:pt>
                <c:pt idx="51">
                  <c:v>0.67849999999999999</c:v>
                </c:pt>
                <c:pt idx="52">
                  <c:v>0.68199999999999994</c:v>
                </c:pt>
                <c:pt idx="53">
                  <c:v>0.6855</c:v>
                </c:pt>
                <c:pt idx="54">
                  <c:v>0.68899999999999995</c:v>
                </c:pt>
                <c:pt idx="55">
                  <c:v>0.6925</c:v>
                </c:pt>
                <c:pt idx="56">
                  <c:v>0.69599999999999995</c:v>
                </c:pt>
                <c:pt idx="57">
                  <c:v>0.69950000000000001</c:v>
                </c:pt>
                <c:pt idx="58">
                  <c:v>0.70299999999999996</c:v>
                </c:pt>
                <c:pt idx="59">
                  <c:v>0.70650000000000002</c:v>
                </c:pt>
                <c:pt idx="60">
                  <c:v>0.71</c:v>
                </c:pt>
                <c:pt idx="61">
                  <c:v>0.71350000000000002</c:v>
                </c:pt>
                <c:pt idx="62">
                  <c:v>0.71699999999999997</c:v>
                </c:pt>
                <c:pt idx="63">
                  <c:v>0.72049999999999992</c:v>
                </c:pt>
                <c:pt idx="64">
                  <c:v>0.72399999999999998</c:v>
                </c:pt>
                <c:pt idx="65">
                  <c:v>0.72750000000000004</c:v>
                </c:pt>
                <c:pt idx="66">
                  <c:v>0.73099999999999998</c:v>
                </c:pt>
                <c:pt idx="67">
                  <c:v>0.73449999999999993</c:v>
                </c:pt>
                <c:pt idx="68">
                  <c:v>0.73799999999999999</c:v>
                </c:pt>
                <c:pt idx="69">
                  <c:v>0.74149999999999994</c:v>
                </c:pt>
                <c:pt idx="70">
                  <c:v>0.745</c:v>
                </c:pt>
                <c:pt idx="71">
                  <c:v>0.74849999999999994</c:v>
                </c:pt>
                <c:pt idx="72">
                  <c:v>0.752</c:v>
                </c:pt>
                <c:pt idx="73">
                  <c:v>0.75549999999999995</c:v>
                </c:pt>
                <c:pt idx="74">
                  <c:v>0.7589999999999999</c:v>
                </c:pt>
                <c:pt idx="75">
                  <c:v>0.76249999999999996</c:v>
                </c:pt>
                <c:pt idx="76">
                  <c:v>0.76600000000000001</c:v>
                </c:pt>
                <c:pt idx="77">
                  <c:v>0.76949999999999996</c:v>
                </c:pt>
                <c:pt idx="78">
                  <c:v>0.77299999999999991</c:v>
                </c:pt>
                <c:pt idx="79">
                  <c:v>0.77649999999999997</c:v>
                </c:pt>
                <c:pt idx="80">
                  <c:v>0.78</c:v>
                </c:pt>
                <c:pt idx="81">
                  <c:v>0.78349999999999997</c:v>
                </c:pt>
                <c:pt idx="82">
                  <c:v>0.78699999999999992</c:v>
                </c:pt>
                <c:pt idx="83">
                  <c:v>0.79049999999999998</c:v>
                </c:pt>
                <c:pt idx="84">
                  <c:v>0.79400000000000004</c:v>
                </c:pt>
                <c:pt idx="85">
                  <c:v>0.79749999999999999</c:v>
                </c:pt>
                <c:pt idx="86">
                  <c:v>0.80099999999999993</c:v>
                </c:pt>
                <c:pt idx="87">
                  <c:v>0.80449999999999999</c:v>
                </c:pt>
                <c:pt idx="88">
                  <c:v>0.80799999999999994</c:v>
                </c:pt>
                <c:pt idx="89">
                  <c:v>0.81149999999999989</c:v>
                </c:pt>
                <c:pt idx="90">
                  <c:v>0.81499999999999995</c:v>
                </c:pt>
                <c:pt idx="91">
                  <c:v>0.81850000000000001</c:v>
                </c:pt>
                <c:pt idx="92">
                  <c:v>0.82199999999999995</c:v>
                </c:pt>
                <c:pt idx="93">
                  <c:v>0.8254999999999999</c:v>
                </c:pt>
                <c:pt idx="94">
                  <c:v>0.82899999999999996</c:v>
                </c:pt>
                <c:pt idx="95">
                  <c:v>0.83250000000000002</c:v>
                </c:pt>
                <c:pt idx="96">
                  <c:v>0.83599999999999997</c:v>
                </c:pt>
                <c:pt idx="97">
                  <c:v>0.83949999999999991</c:v>
                </c:pt>
                <c:pt idx="98">
                  <c:v>0.84299999999999997</c:v>
                </c:pt>
                <c:pt idx="99">
                  <c:v>0.84650000000000003</c:v>
                </c:pt>
                <c:pt idx="100">
                  <c:v>0.85</c:v>
                </c:pt>
              </c:numCache>
            </c:numRef>
          </c:cat>
          <c:val>
            <c:numRef>
              <c:f>'CT Calculator Details'!$D$35:$D$135</c:f>
              <c:numCache>
                <c:formatCode>0.000</c:formatCode>
                <c:ptCount val="101"/>
                <c:pt idx="0">
                  <c:v>2</c:v>
                </c:pt>
                <c:pt idx="1">
                  <c:v>2.0140986908358505</c:v>
                </c:pt>
                <c:pt idx="2">
                  <c:v>2.028397565922921</c:v>
                </c:pt>
                <c:pt idx="3">
                  <c:v>2.0429009193054135</c:v>
                </c:pt>
                <c:pt idx="4">
                  <c:v>2.0576131687242798</c:v>
                </c:pt>
                <c:pt idx="5">
                  <c:v>2.0725388601036268</c:v>
                </c:pt>
                <c:pt idx="6">
                  <c:v>2.0876826722338206</c:v>
                </c:pt>
                <c:pt idx="7">
                  <c:v>2.1030494216614088</c:v>
                </c:pt>
                <c:pt idx="8">
                  <c:v>2.1186440677966103</c:v>
                </c:pt>
                <c:pt idx="9">
                  <c:v>2.134471718249733</c:v>
                </c:pt>
                <c:pt idx="10">
                  <c:v>2.150537634408602</c:v>
                </c:pt>
                <c:pt idx="11">
                  <c:v>2.1668472372697725</c:v>
                </c:pt>
                <c:pt idx="12">
                  <c:v>2.1834061135371181</c:v>
                </c:pt>
                <c:pt idx="13">
                  <c:v>2.2002200220021999</c:v>
                </c:pt>
                <c:pt idx="14">
                  <c:v>2.2172949002217299</c:v>
                </c:pt>
                <c:pt idx="15">
                  <c:v>2.2346368715083798</c:v>
                </c:pt>
                <c:pt idx="16">
                  <c:v>2.2522522522522523</c:v>
                </c:pt>
                <c:pt idx="17">
                  <c:v>2.2701475595913734</c:v>
                </c:pt>
                <c:pt idx="18">
                  <c:v>2.2883295194508007</c:v>
                </c:pt>
                <c:pt idx="19">
                  <c:v>2.306805074971165</c:v>
                </c:pt>
                <c:pt idx="20">
                  <c:v>2.3255813953488369</c:v>
                </c:pt>
                <c:pt idx="21">
                  <c:v>2.3446658851113718</c:v>
                </c:pt>
                <c:pt idx="22">
                  <c:v>2.3640661938534278</c:v>
                </c:pt>
                <c:pt idx="23">
                  <c:v>2.3837902264600714</c:v>
                </c:pt>
                <c:pt idx="24">
                  <c:v>2.4038461538461537</c:v>
                </c:pt>
                <c:pt idx="25">
                  <c:v>2.4242424242424243</c:v>
                </c:pt>
                <c:pt idx="26">
                  <c:v>2.4449877750611244</c:v>
                </c:pt>
                <c:pt idx="27">
                  <c:v>2.466091245376079</c:v>
                </c:pt>
                <c:pt idx="28">
                  <c:v>2.4875621890547261</c:v>
                </c:pt>
                <c:pt idx="29">
                  <c:v>2.5094102885821834</c:v>
                </c:pt>
                <c:pt idx="30">
                  <c:v>2.5316455696202533</c:v>
                </c:pt>
                <c:pt idx="31">
                  <c:v>2.5542784163473824</c:v>
                </c:pt>
                <c:pt idx="32">
                  <c:v>2.5773195876288657</c:v>
                </c:pt>
                <c:pt idx="33">
                  <c:v>2.6007802340702204</c:v>
                </c:pt>
                <c:pt idx="34">
                  <c:v>2.6246719160104988</c:v>
                </c:pt>
                <c:pt idx="35">
                  <c:v>2.6490066225165556</c:v>
                </c:pt>
                <c:pt idx="36">
                  <c:v>2.6737967914438503</c:v>
                </c:pt>
                <c:pt idx="37">
                  <c:v>2.6990553306342777</c:v>
                </c:pt>
                <c:pt idx="38">
                  <c:v>2.7247956403269757</c:v>
                </c:pt>
                <c:pt idx="39">
                  <c:v>2.7510316368638237</c:v>
                </c:pt>
                <c:pt idx="40">
                  <c:v>2.7777777777777777</c:v>
                </c:pt>
                <c:pt idx="41">
                  <c:v>2.8050490883590458</c:v>
                </c:pt>
                <c:pt idx="42">
                  <c:v>2.8328611898017</c:v>
                </c:pt>
                <c:pt idx="43">
                  <c:v>2.8612303290414873</c:v>
                </c:pt>
                <c:pt idx="44">
                  <c:v>2.8901734104046235</c:v>
                </c:pt>
                <c:pt idx="45">
                  <c:v>2.9197080291970803</c:v>
                </c:pt>
                <c:pt idx="46">
                  <c:v>2.9498525073746316</c:v>
                </c:pt>
                <c:pt idx="47">
                  <c:v>2.9806259314456032</c:v>
                </c:pt>
                <c:pt idx="48">
                  <c:v>3.0120481927710836</c:v>
                </c:pt>
                <c:pt idx="49">
                  <c:v>3.0441400304414001</c:v>
                </c:pt>
                <c:pt idx="50">
                  <c:v>3.0769230769230775</c:v>
                </c:pt>
                <c:pt idx="51">
                  <c:v>3.1104199066874028</c:v>
                </c:pt>
                <c:pt idx="52">
                  <c:v>3.1446540880503138</c:v>
                </c:pt>
                <c:pt idx="53">
                  <c:v>3.1796502384737679</c:v>
                </c:pt>
                <c:pt idx="54">
                  <c:v>3.2154340836012856</c:v>
                </c:pt>
                <c:pt idx="55">
                  <c:v>3.2520325203252032</c:v>
                </c:pt>
                <c:pt idx="56">
                  <c:v>3.2894736842105257</c:v>
                </c:pt>
                <c:pt idx="57">
                  <c:v>3.3277870216306158</c:v>
                </c:pt>
                <c:pt idx="58">
                  <c:v>3.3670033670033663</c:v>
                </c:pt>
                <c:pt idx="59">
                  <c:v>3.4071550255536627</c:v>
                </c:pt>
                <c:pt idx="60">
                  <c:v>3.4482758620689653</c:v>
                </c:pt>
                <c:pt idx="61">
                  <c:v>3.4904013961605589</c:v>
                </c:pt>
                <c:pt idx="62">
                  <c:v>3.5335689045936394</c:v>
                </c:pt>
                <c:pt idx="63">
                  <c:v>3.5778175313059024</c:v>
                </c:pt>
                <c:pt idx="64">
                  <c:v>3.6231884057971011</c:v>
                </c:pt>
                <c:pt idx="65">
                  <c:v>3.6697247706422025</c:v>
                </c:pt>
                <c:pt idx="66">
                  <c:v>3.7174721189591078</c:v>
                </c:pt>
                <c:pt idx="67">
                  <c:v>3.7664783427495281</c:v>
                </c:pt>
                <c:pt idx="68">
                  <c:v>3.8167938931297707</c:v>
                </c:pt>
                <c:pt idx="69">
                  <c:v>3.8684719535783354</c:v>
                </c:pt>
                <c:pt idx="70">
                  <c:v>3.9215686274509802</c:v>
                </c:pt>
                <c:pt idx="71">
                  <c:v>3.9761431411530808</c:v>
                </c:pt>
                <c:pt idx="72">
                  <c:v>4.032258064516129</c:v>
                </c:pt>
                <c:pt idx="73">
                  <c:v>4.0899795501022487</c:v>
                </c:pt>
                <c:pt idx="74">
                  <c:v>4.1493775933609935</c:v>
                </c:pt>
                <c:pt idx="75">
                  <c:v>4.2105263157894726</c:v>
                </c:pt>
                <c:pt idx="76">
                  <c:v>4.2735042735042743</c:v>
                </c:pt>
                <c:pt idx="77">
                  <c:v>4.3383947939262466</c:v>
                </c:pt>
                <c:pt idx="78">
                  <c:v>4.4052863436123335</c:v>
                </c:pt>
                <c:pt idx="79">
                  <c:v>4.4742729306487687</c:v>
                </c:pt>
                <c:pt idx="80">
                  <c:v>4.5454545454545459</c:v>
                </c:pt>
                <c:pt idx="81">
                  <c:v>4.6189376443418002</c:v>
                </c:pt>
                <c:pt idx="82">
                  <c:v>4.6948356807511722</c:v>
                </c:pt>
                <c:pt idx="83">
                  <c:v>4.7732696897374698</c:v>
                </c:pt>
                <c:pt idx="84">
                  <c:v>4.8543689320388363</c:v>
                </c:pt>
                <c:pt idx="85">
                  <c:v>4.9382716049382713</c:v>
                </c:pt>
                <c:pt idx="86">
                  <c:v>5.0251256281407022</c:v>
                </c:pt>
                <c:pt idx="87">
                  <c:v>5.1150895140664963</c:v>
                </c:pt>
                <c:pt idx="88">
                  <c:v>5.2083333333333321</c:v>
                </c:pt>
                <c:pt idx="89">
                  <c:v>5.305039787798405</c:v>
                </c:pt>
                <c:pt idx="90">
                  <c:v>5.4054054054054035</c:v>
                </c:pt>
                <c:pt idx="91">
                  <c:v>5.5096418732782375</c:v>
                </c:pt>
                <c:pt idx="92">
                  <c:v>5.6179775280898863</c:v>
                </c:pt>
                <c:pt idx="93">
                  <c:v>5.7306590257879622</c:v>
                </c:pt>
                <c:pt idx="94">
                  <c:v>5.8479532163742673</c:v>
                </c:pt>
                <c:pt idx="95">
                  <c:v>5.9701492537313436</c:v>
                </c:pt>
                <c:pt idx="96">
                  <c:v>6.0975609756097544</c:v>
                </c:pt>
                <c:pt idx="97">
                  <c:v>6.2305295950155726</c:v>
                </c:pt>
                <c:pt idx="98">
                  <c:v>6.3694267515923553</c:v>
                </c:pt>
                <c:pt idx="99">
                  <c:v>6.5146579804560272</c:v>
                </c:pt>
                <c:pt idx="100">
                  <c:v>6.6666666666666661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C-4A0A-9642-ED7F7A08EBCC}"/>
            </c:ext>
          </c:extLst>
        </c:ser>
        <c:ser>
          <c:idx val="3"/>
          <c:order val="2"/>
          <c:tx>
            <c:strRef>
              <c:f>OperatingCurves!$F$6</c:f>
              <c:strCache>
                <c:ptCount val="1"/>
                <c:pt idx="0">
                  <c:v>Set 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'CT Calculator Details'!$B$35:$B$135</c:f>
              <c:numCache>
                <c:formatCode>0.0%</c:formatCode>
                <c:ptCount val="101"/>
                <c:pt idx="0">
                  <c:v>0.5</c:v>
                </c:pt>
                <c:pt idx="1">
                  <c:v>0.50349999999999995</c:v>
                </c:pt>
                <c:pt idx="2">
                  <c:v>0.50700000000000001</c:v>
                </c:pt>
                <c:pt idx="3">
                  <c:v>0.51049999999999995</c:v>
                </c:pt>
                <c:pt idx="4">
                  <c:v>0.51400000000000001</c:v>
                </c:pt>
                <c:pt idx="5">
                  <c:v>0.51749999999999996</c:v>
                </c:pt>
                <c:pt idx="6">
                  <c:v>0.52100000000000002</c:v>
                </c:pt>
                <c:pt idx="7">
                  <c:v>0.52449999999999997</c:v>
                </c:pt>
                <c:pt idx="8">
                  <c:v>0.52800000000000002</c:v>
                </c:pt>
                <c:pt idx="9">
                  <c:v>0.53149999999999997</c:v>
                </c:pt>
                <c:pt idx="10">
                  <c:v>0.53500000000000003</c:v>
                </c:pt>
                <c:pt idx="11">
                  <c:v>0.53849999999999998</c:v>
                </c:pt>
                <c:pt idx="12">
                  <c:v>0.54200000000000004</c:v>
                </c:pt>
                <c:pt idx="13">
                  <c:v>0.54549999999999998</c:v>
                </c:pt>
                <c:pt idx="14">
                  <c:v>0.54900000000000004</c:v>
                </c:pt>
                <c:pt idx="15">
                  <c:v>0.55249999999999999</c:v>
                </c:pt>
                <c:pt idx="16">
                  <c:v>0.55600000000000005</c:v>
                </c:pt>
                <c:pt idx="17">
                  <c:v>0.5595</c:v>
                </c:pt>
                <c:pt idx="18">
                  <c:v>0.56299999999999994</c:v>
                </c:pt>
                <c:pt idx="19">
                  <c:v>0.5665</c:v>
                </c:pt>
                <c:pt idx="20">
                  <c:v>0.56999999999999995</c:v>
                </c:pt>
                <c:pt idx="21">
                  <c:v>0.57350000000000001</c:v>
                </c:pt>
                <c:pt idx="22">
                  <c:v>0.57699999999999996</c:v>
                </c:pt>
                <c:pt idx="23">
                  <c:v>0.58050000000000002</c:v>
                </c:pt>
                <c:pt idx="24">
                  <c:v>0.58399999999999996</c:v>
                </c:pt>
                <c:pt idx="25">
                  <c:v>0.58750000000000002</c:v>
                </c:pt>
                <c:pt idx="26">
                  <c:v>0.59099999999999997</c:v>
                </c:pt>
                <c:pt idx="27">
                  <c:v>0.59450000000000003</c:v>
                </c:pt>
                <c:pt idx="28">
                  <c:v>0.59799999999999998</c:v>
                </c:pt>
                <c:pt idx="29">
                  <c:v>0.60150000000000003</c:v>
                </c:pt>
                <c:pt idx="30">
                  <c:v>0.60499999999999998</c:v>
                </c:pt>
                <c:pt idx="31">
                  <c:v>0.60850000000000004</c:v>
                </c:pt>
                <c:pt idx="32">
                  <c:v>0.61199999999999999</c:v>
                </c:pt>
                <c:pt idx="33">
                  <c:v>0.61549999999999994</c:v>
                </c:pt>
                <c:pt idx="34">
                  <c:v>0.61899999999999999</c:v>
                </c:pt>
                <c:pt idx="35">
                  <c:v>0.62249999999999994</c:v>
                </c:pt>
                <c:pt idx="36">
                  <c:v>0.626</c:v>
                </c:pt>
                <c:pt idx="37">
                  <c:v>0.62949999999999995</c:v>
                </c:pt>
                <c:pt idx="38">
                  <c:v>0.63300000000000001</c:v>
                </c:pt>
                <c:pt idx="39">
                  <c:v>0.63649999999999995</c:v>
                </c:pt>
                <c:pt idx="40">
                  <c:v>0.64</c:v>
                </c:pt>
                <c:pt idx="41">
                  <c:v>0.64349999999999996</c:v>
                </c:pt>
                <c:pt idx="42">
                  <c:v>0.64700000000000002</c:v>
                </c:pt>
                <c:pt idx="43">
                  <c:v>0.65049999999999997</c:v>
                </c:pt>
                <c:pt idx="44">
                  <c:v>0.65399999999999991</c:v>
                </c:pt>
                <c:pt idx="45">
                  <c:v>0.65749999999999997</c:v>
                </c:pt>
                <c:pt idx="46">
                  <c:v>0.66100000000000003</c:v>
                </c:pt>
                <c:pt idx="47">
                  <c:v>0.66449999999999998</c:v>
                </c:pt>
                <c:pt idx="48">
                  <c:v>0.66799999999999993</c:v>
                </c:pt>
                <c:pt idx="49">
                  <c:v>0.67149999999999999</c:v>
                </c:pt>
                <c:pt idx="50">
                  <c:v>0.67500000000000004</c:v>
                </c:pt>
                <c:pt idx="51">
                  <c:v>0.67849999999999999</c:v>
                </c:pt>
                <c:pt idx="52">
                  <c:v>0.68199999999999994</c:v>
                </c:pt>
                <c:pt idx="53">
                  <c:v>0.6855</c:v>
                </c:pt>
                <c:pt idx="54">
                  <c:v>0.68899999999999995</c:v>
                </c:pt>
                <c:pt idx="55">
                  <c:v>0.6925</c:v>
                </c:pt>
                <c:pt idx="56">
                  <c:v>0.69599999999999995</c:v>
                </c:pt>
                <c:pt idx="57">
                  <c:v>0.69950000000000001</c:v>
                </c:pt>
                <c:pt idx="58">
                  <c:v>0.70299999999999996</c:v>
                </c:pt>
                <c:pt idx="59">
                  <c:v>0.70650000000000002</c:v>
                </c:pt>
                <c:pt idx="60">
                  <c:v>0.71</c:v>
                </c:pt>
                <c:pt idx="61">
                  <c:v>0.71350000000000002</c:v>
                </c:pt>
                <c:pt idx="62">
                  <c:v>0.71699999999999997</c:v>
                </c:pt>
                <c:pt idx="63">
                  <c:v>0.72049999999999992</c:v>
                </c:pt>
                <c:pt idx="64">
                  <c:v>0.72399999999999998</c:v>
                </c:pt>
                <c:pt idx="65">
                  <c:v>0.72750000000000004</c:v>
                </c:pt>
                <c:pt idx="66">
                  <c:v>0.73099999999999998</c:v>
                </c:pt>
                <c:pt idx="67">
                  <c:v>0.73449999999999993</c:v>
                </c:pt>
                <c:pt idx="68">
                  <c:v>0.73799999999999999</c:v>
                </c:pt>
                <c:pt idx="69">
                  <c:v>0.74149999999999994</c:v>
                </c:pt>
                <c:pt idx="70">
                  <c:v>0.745</c:v>
                </c:pt>
                <c:pt idx="71">
                  <c:v>0.74849999999999994</c:v>
                </c:pt>
                <c:pt idx="72">
                  <c:v>0.752</c:v>
                </c:pt>
                <c:pt idx="73">
                  <c:v>0.75549999999999995</c:v>
                </c:pt>
                <c:pt idx="74">
                  <c:v>0.7589999999999999</c:v>
                </c:pt>
                <c:pt idx="75">
                  <c:v>0.76249999999999996</c:v>
                </c:pt>
                <c:pt idx="76">
                  <c:v>0.76600000000000001</c:v>
                </c:pt>
                <c:pt idx="77">
                  <c:v>0.76949999999999996</c:v>
                </c:pt>
                <c:pt idx="78">
                  <c:v>0.77299999999999991</c:v>
                </c:pt>
                <c:pt idx="79">
                  <c:v>0.77649999999999997</c:v>
                </c:pt>
                <c:pt idx="80">
                  <c:v>0.78</c:v>
                </c:pt>
                <c:pt idx="81">
                  <c:v>0.78349999999999997</c:v>
                </c:pt>
                <c:pt idx="82">
                  <c:v>0.78699999999999992</c:v>
                </c:pt>
                <c:pt idx="83">
                  <c:v>0.79049999999999998</c:v>
                </c:pt>
                <c:pt idx="84">
                  <c:v>0.79400000000000004</c:v>
                </c:pt>
                <c:pt idx="85">
                  <c:v>0.79749999999999999</c:v>
                </c:pt>
                <c:pt idx="86">
                  <c:v>0.80099999999999993</c:v>
                </c:pt>
                <c:pt idx="87">
                  <c:v>0.80449999999999999</c:v>
                </c:pt>
                <c:pt idx="88">
                  <c:v>0.80799999999999994</c:v>
                </c:pt>
                <c:pt idx="89">
                  <c:v>0.81149999999999989</c:v>
                </c:pt>
                <c:pt idx="90">
                  <c:v>0.81499999999999995</c:v>
                </c:pt>
                <c:pt idx="91">
                  <c:v>0.81850000000000001</c:v>
                </c:pt>
                <c:pt idx="92">
                  <c:v>0.82199999999999995</c:v>
                </c:pt>
                <c:pt idx="93">
                  <c:v>0.8254999999999999</c:v>
                </c:pt>
                <c:pt idx="94">
                  <c:v>0.82899999999999996</c:v>
                </c:pt>
                <c:pt idx="95">
                  <c:v>0.83250000000000002</c:v>
                </c:pt>
                <c:pt idx="96">
                  <c:v>0.83599999999999997</c:v>
                </c:pt>
                <c:pt idx="97">
                  <c:v>0.83949999999999991</c:v>
                </c:pt>
                <c:pt idx="98">
                  <c:v>0.84299999999999997</c:v>
                </c:pt>
                <c:pt idx="99">
                  <c:v>0.84650000000000003</c:v>
                </c:pt>
                <c:pt idx="100">
                  <c:v>0.85</c:v>
                </c:pt>
              </c:numCache>
            </c:numRef>
          </c:cat>
          <c:val>
            <c:numRef>
              <c:f>'CT Calculator Details'!$E$35:$E$135</c:f>
              <c:numCache>
                <c:formatCode>0.000</c:formatCode>
                <c:ptCount val="101"/>
                <c:pt idx="0">
                  <c:v>2</c:v>
                </c:pt>
                <c:pt idx="1">
                  <c:v>2.0140986908358505</c:v>
                </c:pt>
                <c:pt idx="2">
                  <c:v>2.028397565922921</c:v>
                </c:pt>
                <c:pt idx="3">
                  <c:v>2.0429009193054135</c:v>
                </c:pt>
                <c:pt idx="4">
                  <c:v>2.0576131687242798</c:v>
                </c:pt>
                <c:pt idx="5">
                  <c:v>2.0725388601036268</c:v>
                </c:pt>
                <c:pt idx="6">
                  <c:v>2.0876826722338206</c:v>
                </c:pt>
                <c:pt idx="7">
                  <c:v>2.1030494216614088</c:v>
                </c:pt>
                <c:pt idx="8">
                  <c:v>2.1186440677966103</c:v>
                </c:pt>
                <c:pt idx="9">
                  <c:v>2.134471718249733</c:v>
                </c:pt>
                <c:pt idx="10">
                  <c:v>2.150537634408602</c:v>
                </c:pt>
                <c:pt idx="11">
                  <c:v>2.1668472372697725</c:v>
                </c:pt>
                <c:pt idx="12">
                  <c:v>2.1834061135371181</c:v>
                </c:pt>
                <c:pt idx="13">
                  <c:v>2.2002200220021999</c:v>
                </c:pt>
                <c:pt idx="14">
                  <c:v>2.2172949002217299</c:v>
                </c:pt>
                <c:pt idx="15">
                  <c:v>2.2346368715083798</c:v>
                </c:pt>
                <c:pt idx="16">
                  <c:v>2.2522522522522523</c:v>
                </c:pt>
                <c:pt idx="17">
                  <c:v>2.2701475595913734</c:v>
                </c:pt>
                <c:pt idx="18">
                  <c:v>2.2883295194508007</c:v>
                </c:pt>
                <c:pt idx="19">
                  <c:v>2.306805074971165</c:v>
                </c:pt>
                <c:pt idx="20">
                  <c:v>2.3255813953488369</c:v>
                </c:pt>
                <c:pt idx="21">
                  <c:v>2.3446658851113718</c:v>
                </c:pt>
                <c:pt idx="22">
                  <c:v>2.3640661938534278</c:v>
                </c:pt>
                <c:pt idx="23">
                  <c:v>2.3837902264600714</c:v>
                </c:pt>
                <c:pt idx="24">
                  <c:v>2.4038461538461537</c:v>
                </c:pt>
                <c:pt idx="25">
                  <c:v>2.4242424242424243</c:v>
                </c:pt>
                <c:pt idx="26">
                  <c:v>2.4449877750611244</c:v>
                </c:pt>
                <c:pt idx="27">
                  <c:v>2.466091245376079</c:v>
                </c:pt>
                <c:pt idx="28">
                  <c:v>2.4875621890547261</c:v>
                </c:pt>
                <c:pt idx="29">
                  <c:v>2.5094102885821834</c:v>
                </c:pt>
                <c:pt idx="30">
                  <c:v>2.5316455696202533</c:v>
                </c:pt>
                <c:pt idx="31">
                  <c:v>2.5542784163473824</c:v>
                </c:pt>
                <c:pt idx="32">
                  <c:v>2.5773195876288657</c:v>
                </c:pt>
                <c:pt idx="33">
                  <c:v>2.6007802340702204</c:v>
                </c:pt>
                <c:pt idx="34">
                  <c:v>2.6246719160104988</c:v>
                </c:pt>
                <c:pt idx="35">
                  <c:v>2.6490066225165556</c:v>
                </c:pt>
                <c:pt idx="36">
                  <c:v>2.6737967914438503</c:v>
                </c:pt>
                <c:pt idx="37">
                  <c:v>2.6990553306342777</c:v>
                </c:pt>
                <c:pt idx="38">
                  <c:v>2.7247956403269757</c:v>
                </c:pt>
                <c:pt idx="39">
                  <c:v>2.7510316368638237</c:v>
                </c:pt>
                <c:pt idx="40">
                  <c:v>2.7777777777777777</c:v>
                </c:pt>
                <c:pt idx="41">
                  <c:v>2.8050490883590458</c:v>
                </c:pt>
                <c:pt idx="42">
                  <c:v>2.8328611898017</c:v>
                </c:pt>
                <c:pt idx="43">
                  <c:v>2.8612303290414873</c:v>
                </c:pt>
                <c:pt idx="44">
                  <c:v>2.8901734104046235</c:v>
                </c:pt>
                <c:pt idx="45">
                  <c:v>2.9197080291970803</c:v>
                </c:pt>
                <c:pt idx="46">
                  <c:v>2.9498525073746316</c:v>
                </c:pt>
                <c:pt idx="47">
                  <c:v>2.9806259314456032</c:v>
                </c:pt>
                <c:pt idx="48">
                  <c:v>3.0120481927710836</c:v>
                </c:pt>
                <c:pt idx="49">
                  <c:v>3.0441400304414001</c:v>
                </c:pt>
                <c:pt idx="50">
                  <c:v>3.0769230769230775</c:v>
                </c:pt>
                <c:pt idx="51">
                  <c:v>3.1104199066874028</c:v>
                </c:pt>
                <c:pt idx="52">
                  <c:v>3.1446540880503138</c:v>
                </c:pt>
                <c:pt idx="53">
                  <c:v>3.1796502384737679</c:v>
                </c:pt>
                <c:pt idx="54">
                  <c:v>3.2154340836012856</c:v>
                </c:pt>
                <c:pt idx="55">
                  <c:v>3.2520325203252032</c:v>
                </c:pt>
                <c:pt idx="56">
                  <c:v>3.2894736842105257</c:v>
                </c:pt>
                <c:pt idx="57">
                  <c:v>3.3277870216306158</c:v>
                </c:pt>
                <c:pt idx="58">
                  <c:v>3.3670033670033663</c:v>
                </c:pt>
                <c:pt idx="59">
                  <c:v>3.4071550255536627</c:v>
                </c:pt>
                <c:pt idx="60">
                  <c:v>3.4482758620689653</c:v>
                </c:pt>
                <c:pt idx="61">
                  <c:v>3.4904013961605589</c:v>
                </c:pt>
                <c:pt idx="62">
                  <c:v>3.5335689045936394</c:v>
                </c:pt>
                <c:pt idx="63">
                  <c:v>3.5778175313059024</c:v>
                </c:pt>
                <c:pt idx="64">
                  <c:v>3.6231884057971011</c:v>
                </c:pt>
                <c:pt idx="65">
                  <c:v>3.6697247706422025</c:v>
                </c:pt>
                <c:pt idx="66">
                  <c:v>3.7174721189591078</c:v>
                </c:pt>
                <c:pt idx="67">
                  <c:v>3.7664783427495281</c:v>
                </c:pt>
                <c:pt idx="68">
                  <c:v>3.8167938931297707</c:v>
                </c:pt>
                <c:pt idx="69">
                  <c:v>3.8684719535783354</c:v>
                </c:pt>
                <c:pt idx="70">
                  <c:v>3.9215686274509802</c:v>
                </c:pt>
                <c:pt idx="71">
                  <c:v>3.9761431411530808</c:v>
                </c:pt>
                <c:pt idx="72">
                  <c:v>4.032258064516129</c:v>
                </c:pt>
                <c:pt idx="73">
                  <c:v>4.0899795501022487</c:v>
                </c:pt>
                <c:pt idx="74">
                  <c:v>4.1493775933609935</c:v>
                </c:pt>
                <c:pt idx="75">
                  <c:v>4.2105263157894726</c:v>
                </c:pt>
                <c:pt idx="76">
                  <c:v>4.2735042735042743</c:v>
                </c:pt>
                <c:pt idx="77">
                  <c:v>4.3383947939262466</c:v>
                </c:pt>
                <c:pt idx="78">
                  <c:v>4.4052863436123335</c:v>
                </c:pt>
                <c:pt idx="79">
                  <c:v>4.4742729306487687</c:v>
                </c:pt>
                <c:pt idx="80">
                  <c:v>4.5454545454545459</c:v>
                </c:pt>
                <c:pt idx="81">
                  <c:v>4.6189376443418002</c:v>
                </c:pt>
                <c:pt idx="82">
                  <c:v>4.6948356807511722</c:v>
                </c:pt>
                <c:pt idx="83">
                  <c:v>4.7732696897374698</c:v>
                </c:pt>
                <c:pt idx="84">
                  <c:v>4.8543689320388363</c:v>
                </c:pt>
                <c:pt idx="85">
                  <c:v>4.9382716049382713</c:v>
                </c:pt>
                <c:pt idx="86">
                  <c:v>5.0251256281407022</c:v>
                </c:pt>
                <c:pt idx="87">
                  <c:v>5.1150895140664963</c:v>
                </c:pt>
                <c:pt idx="88">
                  <c:v>5.2083333333333321</c:v>
                </c:pt>
                <c:pt idx="89">
                  <c:v>5.305039787798405</c:v>
                </c:pt>
                <c:pt idx="90">
                  <c:v>5.4054054054054035</c:v>
                </c:pt>
                <c:pt idx="91">
                  <c:v>5.5096418732782375</c:v>
                </c:pt>
                <c:pt idx="92">
                  <c:v>5.6179775280898863</c:v>
                </c:pt>
                <c:pt idx="93">
                  <c:v>5.7306590257879622</c:v>
                </c:pt>
                <c:pt idx="94">
                  <c:v>5.8479532163742673</c:v>
                </c:pt>
                <c:pt idx="95">
                  <c:v>5.9701492537313436</c:v>
                </c:pt>
                <c:pt idx="96">
                  <c:v>6.0975609756097544</c:v>
                </c:pt>
                <c:pt idx="97">
                  <c:v>6.2305295950155726</c:v>
                </c:pt>
                <c:pt idx="98">
                  <c:v>6.3694267515923553</c:v>
                </c:pt>
                <c:pt idx="99">
                  <c:v>6.5146579804560272</c:v>
                </c:pt>
                <c:pt idx="100">
                  <c:v>6.6666666666666661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C-4A0A-9642-ED7F7A08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49727"/>
        <c:axId val="1"/>
      </c:lineChart>
      <c:catAx>
        <c:axId val="55749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Utilization</a:t>
                </a:r>
              </a:p>
            </c:rich>
          </c:tx>
          <c:layout>
            <c:manualLayout>
              <c:xMode val="edge"/>
              <c:yMode val="edge"/>
              <c:x val="0.32860053890934182"/>
              <c:y val="0.88937986805703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Cycle Time X-Factor</a:t>
                </a:r>
              </a:p>
            </c:rich>
          </c:tx>
          <c:layout>
            <c:manualLayout>
              <c:xMode val="edge"/>
              <c:yMode val="edge"/>
              <c:x val="1.034967966774536E-2"/>
              <c:y val="0.3507412924735759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7497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02578694420904"/>
          <c:y val="0.32521581244665115"/>
          <c:w val="0.14877583539193823"/>
          <c:h val="0.3007811693053153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45720</xdr:rowOff>
    </xdr:from>
    <xdr:to>
      <xdr:col>6</xdr:col>
      <xdr:colOff>7620</xdr:colOff>
      <xdr:row>37</xdr:row>
      <xdr:rowOff>129540</xdr:rowOff>
    </xdr:to>
    <xdr:graphicFrame macro="">
      <xdr:nvGraphicFramePr>
        <xdr:cNvPr id="2106" name="Chart 6">
          <a:extLst>
            <a:ext uri="{FF2B5EF4-FFF2-40B4-BE49-F238E27FC236}">
              <a16:creationId xmlns:a16="http://schemas.microsoft.com/office/drawing/2014/main" id="{C9D1EAD5-F850-40A3-AE10-03C544FE9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209203</xdr:colOff>
      <xdr:row>0</xdr:row>
      <xdr:rowOff>270164</xdr:rowOff>
    </xdr:from>
    <xdr:to>
      <xdr:col>2</xdr:col>
      <xdr:colOff>1329343</xdr:colOff>
      <xdr:row>0</xdr:row>
      <xdr:rowOff>770753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91D92E-13FE-4EE0-816E-D1C8CA4C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03" y="270164"/>
          <a:ext cx="2332413" cy="500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2</xdr:row>
      <xdr:rowOff>30480</xdr:rowOff>
    </xdr:to>
    <xdr:pic>
      <xdr:nvPicPr>
        <xdr:cNvPr id="3101" name="Picture 3" descr="FabTimeTM26Pt">
          <a:extLst>
            <a:ext uri="{FF2B5EF4-FFF2-40B4-BE49-F238E27FC236}">
              <a16:creationId xmlns:a16="http://schemas.microsoft.com/office/drawing/2014/main" id="{B282D15A-1ABC-4F54-8272-07A210F1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87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8</xdr:col>
      <xdr:colOff>190500</xdr:colOff>
      <xdr:row>44</xdr:row>
      <xdr:rowOff>137160</xdr:rowOff>
    </xdr:to>
    <xdr:pic>
      <xdr:nvPicPr>
        <xdr:cNvPr id="9258" name="Picture 2">
          <a:extLst>
            <a:ext uri="{FF2B5EF4-FFF2-40B4-BE49-F238E27FC236}">
              <a16:creationId xmlns:a16="http://schemas.microsoft.com/office/drawing/2014/main" id="{6580359E-4E20-491C-8338-066DBBC9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5160"/>
          <a:ext cx="4808220" cy="516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121920</xdr:colOff>
      <xdr:row>0</xdr:row>
      <xdr:rowOff>662940</xdr:rowOff>
    </xdr:from>
    <xdr:to>
      <xdr:col>10</xdr:col>
      <xdr:colOff>579120</xdr:colOff>
      <xdr:row>9</xdr:row>
      <xdr:rowOff>121920</xdr:rowOff>
    </xdr:to>
    <xdr:pic>
      <xdr:nvPicPr>
        <xdr:cNvPr id="9259" name="Picture 3">
          <a:extLst>
            <a:ext uri="{FF2B5EF4-FFF2-40B4-BE49-F238E27FC236}">
              <a16:creationId xmlns:a16="http://schemas.microsoft.com/office/drawing/2014/main" id="{02BED9F0-8AEE-4ECE-82DC-3E99E41E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662940"/>
          <a:ext cx="2286000" cy="180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2</xdr:col>
      <xdr:colOff>289560</xdr:colOff>
      <xdr:row>2</xdr:row>
      <xdr:rowOff>30480</xdr:rowOff>
    </xdr:to>
    <xdr:pic>
      <xdr:nvPicPr>
        <xdr:cNvPr id="4124" name="Picture 2" descr="FabTimeTM26Pt">
          <a:extLst>
            <a:ext uri="{FF2B5EF4-FFF2-40B4-BE49-F238E27FC236}">
              <a16:creationId xmlns:a16="http://schemas.microsoft.com/office/drawing/2014/main" id="{6A9656D5-8586-4C53-8EFB-E2434797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4859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showGridLines="0" tabSelected="1" zoomScale="110" zoomScaleNormal="110" workbookViewId="0">
      <selection activeCell="M22" sqref="M22"/>
    </sheetView>
  </sheetViews>
  <sheetFormatPr baseColWidth="10" defaultColWidth="9.140625" defaultRowHeight="12.75" x14ac:dyDescent="0.2"/>
  <cols>
    <col min="1" max="1" width="4.85546875" customWidth="1"/>
    <col min="2" max="2" width="13.42578125" customWidth="1"/>
    <col min="3" max="3" width="27.42578125" customWidth="1"/>
    <col min="4" max="4" width="15" bestFit="1" customWidth="1"/>
    <col min="5" max="5" width="16.28515625" bestFit="1" customWidth="1"/>
    <col min="6" max="6" width="13.5703125" bestFit="1" customWidth="1"/>
    <col min="7" max="7" width="28.5703125" customWidth="1"/>
    <col min="8" max="8" width="7.5703125" customWidth="1"/>
    <col min="9" max="9" width="13.42578125" customWidth="1"/>
  </cols>
  <sheetData>
    <row r="1" spans="2:7" ht="77.25" customHeight="1" x14ac:dyDescent="0.2"/>
    <row r="2" spans="2:7" ht="18" x14ac:dyDescent="0.25">
      <c r="B2" s="2" t="s">
        <v>0</v>
      </c>
      <c r="C2" s="1"/>
    </row>
    <row r="3" spans="2:7" x14ac:dyDescent="0.2">
      <c r="B3" s="3" t="s">
        <v>1</v>
      </c>
      <c r="C3" s="1"/>
    </row>
    <row r="4" spans="2:7" x14ac:dyDescent="0.2">
      <c r="B4" s="3" t="s">
        <v>2</v>
      </c>
      <c r="C4" s="1"/>
    </row>
    <row r="5" spans="2:7" ht="6.75" customHeight="1" x14ac:dyDescent="0.2">
      <c r="B5" s="3"/>
      <c r="C5" s="1"/>
    </row>
    <row r="6" spans="2:7" ht="16.5" customHeight="1" thickBot="1" x14ac:dyDescent="0.25">
      <c r="B6" s="9" t="s">
        <v>3</v>
      </c>
      <c r="C6" s="9" t="s">
        <v>4</v>
      </c>
      <c r="D6" s="29" t="s">
        <v>72</v>
      </c>
      <c r="E6" s="30" t="s">
        <v>73</v>
      </c>
      <c r="F6" s="31" t="s">
        <v>74</v>
      </c>
      <c r="G6" s="9" t="s">
        <v>5</v>
      </c>
    </row>
    <row r="7" spans="2:7" x14ac:dyDescent="0.2">
      <c r="B7" s="5" t="s">
        <v>6</v>
      </c>
      <c r="C7" s="3" t="s">
        <v>7</v>
      </c>
      <c r="D7" s="12">
        <v>1</v>
      </c>
      <c r="E7" s="12">
        <v>1</v>
      </c>
      <c r="F7" s="12">
        <v>1</v>
      </c>
      <c r="G7" s="3"/>
    </row>
    <row r="8" spans="2:7" x14ac:dyDescent="0.2">
      <c r="B8" s="5" t="s">
        <v>6</v>
      </c>
      <c r="C8" s="3" t="s">
        <v>8</v>
      </c>
      <c r="D8" s="32">
        <v>0</v>
      </c>
      <c r="E8" s="32">
        <v>0</v>
      </c>
      <c r="F8" s="32">
        <v>0</v>
      </c>
      <c r="G8" s="3" t="s">
        <v>9</v>
      </c>
    </row>
    <row r="9" spans="2:7" x14ac:dyDescent="0.2">
      <c r="B9" s="5" t="s">
        <v>6</v>
      </c>
      <c r="C9" s="3" t="s">
        <v>10</v>
      </c>
      <c r="D9" s="12">
        <v>1</v>
      </c>
      <c r="E9" s="12">
        <v>1</v>
      </c>
      <c r="F9" s="12">
        <v>1</v>
      </c>
      <c r="G9" s="3"/>
    </row>
    <row r="10" spans="2:7" x14ac:dyDescent="0.2">
      <c r="B10" s="5" t="s">
        <v>6</v>
      </c>
      <c r="C10" s="3" t="s">
        <v>11</v>
      </c>
      <c r="D10" s="12">
        <v>1</v>
      </c>
      <c r="E10" s="12">
        <v>1</v>
      </c>
      <c r="F10" s="12">
        <v>1</v>
      </c>
      <c r="G10" s="3" t="s">
        <v>12</v>
      </c>
    </row>
    <row r="11" spans="2:7" x14ac:dyDescent="0.2">
      <c r="B11" s="5" t="s">
        <v>6</v>
      </c>
      <c r="C11" s="3" t="s">
        <v>13</v>
      </c>
      <c r="D11" s="12">
        <v>1</v>
      </c>
      <c r="E11" s="12">
        <v>1</v>
      </c>
      <c r="F11" s="12">
        <v>1</v>
      </c>
      <c r="G11" s="3" t="s">
        <v>14</v>
      </c>
    </row>
    <row r="12" spans="2:7" x14ac:dyDescent="0.2">
      <c r="B12" s="5" t="s">
        <v>6</v>
      </c>
      <c r="C12" s="3" t="s">
        <v>15</v>
      </c>
      <c r="D12" s="12">
        <v>1</v>
      </c>
      <c r="E12" s="12">
        <v>1</v>
      </c>
      <c r="F12" s="12">
        <v>1</v>
      </c>
      <c r="G12" s="3" t="s">
        <v>16</v>
      </c>
    </row>
    <row r="13" spans="2:7" x14ac:dyDescent="0.2">
      <c r="B13" s="5" t="s">
        <v>6</v>
      </c>
      <c r="C13" s="3" t="s">
        <v>17</v>
      </c>
      <c r="D13" s="12">
        <v>0</v>
      </c>
      <c r="E13" s="12">
        <v>0</v>
      </c>
      <c r="F13" s="12">
        <v>0</v>
      </c>
      <c r="G13" s="3" t="s">
        <v>18</v>
      </c>
    </row>
    <row r="14" spans="2:7" x14ac:dyDescent="0.2">
      <c r="B14" s="5" t="s">
        <v>6</v>
      </c>
      <c r="C14" s="3" t="s">
        <v>19</v>
      </c>
      <c r="D14" s="12">
        <v>1</v>
      </c>
      <c r="E14" s="12">
        <v>1</v>
      </c>
      <c r="F14" s="12">
        <v>1</v>
      </c>
      <c r="G14" s="3" t="s">
        <v>20</v>
      </c>
    </row>
    <row r="15" spans="2:7" x14ac:dyDescent="0.2">
      <c r="B15" s="5" t="s">
        <v>6</v>
      </c>
      <c r="C15" s="3" t="s">
        <v>21</v>
      </c>
      <c r="D15" s="12">
        <v>24</v>
      </c>
      <c r="E15" s="12">
        <v>24</v>
      </c>
      <c r="F15" s="12">
        <v>24</v>
      </c>
      <c r="G15" s="3" t="s">
        <v>22</v>
      </c>
    </row>
    <row r="16" spans="2:7" x14ac:dyDescent="0.2">
      <c r="B16" s="7" t="s">
        <v>6</v>
      </c>
      <c r="C16" s="11" t="s">
        <v>23</v>
      </c>
      <c r="D16" s="25">
        <v>0</v>
      </c>
      <c r="E16" s="25">
        <v>0</v>
      </c>
      <c r="F16" s="25">
        <v>0</v>
      </c>
      <c r="G16" s="3"/>
    </row>
    <row r="18" spans="3:9" ht="18" x14ac:dyDescent="0.25">
      <c r="D18" s="4"/>
      <c r="E18" s="4"/>
      <c r="F18" s="4"/>
      <c r="G18" s="41"/>
      <c r="H18" s="41"/>
      <c r="I18" s="41"/>
    </row>
    <row r="19" spans="3:9" x14ac:dyDescent="0.2">
      <c r="C19" s="1"/>
      <c r="I19" s="41"/>
    </row>
    <row r="20" spans="3:9" x14ac:dyDescent="0.2">
      <c r="I20" s="41"/>
    </row>
    <row r="39" spans="3:4" x14ac:dyDescent="0.2">
      <c r="C39" s="41" t="s">
        <v>24</v>
      </c>
      <c r="D39" s="42">
        <v>0.5</v>
      </c>
    </row>
    <row r="40" spans="3:4" x14ac:dyDescent="0.2">
      <c r="C40" s="41" t="s">
        <v>25</v>
      </c>
      <c r="D40" s="42">
        <v>0.85</v>
      </c>
    </row>
  </sheetData>
  <phoneticPr fontId="0" type="noConversion"/>
  <dataValidations count="1">
    <dataValidation type="decimal" operator="greaterThanOrEqual" allowBlank="1" showErrorMessage="1" errorTitle="Validation Error" error="The value entered for coefficient of variation must be non-negative. Thanks!" promptTitle="Validation Criteria" prompt="Coefficient of variation values must be between zero and one." sqref="D10:F14" xr:uid="{00000000-0002-0000-0000-000000000000}">
      <formula1>0</formula1>
    </dataValidation>
  </dataValidations>
  <pageMargins left="0.75" right="0.75" top="1" bottom="1" header="0.5" footer="0.5"/>
  <pageSetup orientation="landscape" horizontalDpi="300" verticalDpi="300" r:id="rId1"/>
  <headerFooter alignWithMargins="0">
    <oddHeader>&amp;LFabTime Characteristic Curve Generator Rev. 2, Modified 11/12/01</oddHeader>
    <oddFooter>&amp;LCopyright © FabTime Inc. 2001. All Rights Reserved. Web: www.fabtime.com. Tel: (408) 549-9932. Email: Jennifer.Robinson@FabTime.com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135"/>
  <sheetViews>
    <sheetView showGridLines="0" zoomScale="75" workbookViewId="0"/>
  </sheetViews>
  <sheetFormatPr baseColWidth="10" defaultColWidth="9.140625" defaultRowHeight="12.75" x14ac:dyDescent="0.2"/>
  <cols>
    <col min="2" max="2" width="12.140625" customWidth="1"/>
    <col min="3" max="3" width="19.7109375" customWidth="1"/>
    <col min="4" max="4" width="16.7109375" customWidth="1"/>
    <col min="5" max="5" width="12.7109375" customWidth="1"/>
    <col min="6" max="6" width="12" customWidth="1"/>
    <col min="7" max="7" width="13" customWidth="1"/>
    <col min="8" max="8" width="18.7109375" customWidth="1"/>
  </cols>
  <sheetData>
    <row r="4" spans="1:9" x14ac:dyDescent="0.2">
      <c r="A4" s="10" t="s">
        <v>26</v>
      </c>
    </row>
    <row r="5" spans="1:9" ht="51" customHeight="1" x14ac:dyDescent="0.25">
      <c r="B5" s="17" t="s">
        <v>27</v>
      </c>
      <c r="C5" s="17" t="s">
        <v>28</v>
      </c>
      <c r="D5" s="16" t="s">
        <v>5</v>
      </c>
      <c r="E5" s="23"/>
      <c r="F5" s="23"/>
      <c r="G5" s="23"/>
      <c r="H5" s="24"/>
    </row>
    <row r="6" spans="1:9" x14ac:dyDescent="0.2">
      <c r="B6" s="6" t="s">
        <v>29</v>
      </c>
      <c r="C6" s="18">
        <f>vPctDown1 * vMTBF1</f>
        <v>0</v>
      </c>
      <c r="D6" s="20" t="s">
        <v>30</v>
      </c>
      <c r="H6" s="14"/>
    </row>
    <row r="7" spans="1:9" x14ac:dyDescent="0.2">
      <c r="B7" s="6" t="s">
        <v>31</v>
      </c>
      <c r="C7" s="18">
        <f>1 - vPctDown1</f>
        <v>1</v>
      </c>
      <c r="D7" s="20" t="s">
        <v>32</v>
      </c>
      <c r="H7" s="14"/>
    </row>
    <row r="8" spans="1:9" x14ac:dyDescent="0.2">
      <c r="B8" s="6" t="s">
        <v>33</v>
      </c>
      <c r="C8" s="18">
        <f>vMTTR1/(_vPT1*_vB1)</f>
        <v>0</v>
      </c>
      <c r="D8" s="20" t="s">
        <v>34</v>
      </c>
      <c r="H8" s="14"/>
    </row>
    <row r="9" spans="1:9" x14ac:dyDescent="0.2">
      <c r="B9" s="6" t="s">
        <v>35</v>
      </c>
      <c r="C9" s="18">
        <f>(_vCb1)^2 + (1/_vB1)*(_vCs1)^2+((1+(_vCr1)^2)*vRTR1*_vAv1*(1-_vAv1))</f>
        <v>1</v>
      </c>
      <c r="D9" s="20" t="s">
        <v>36</v>
      </c>
      <c r="H9" s="14"/>
    </row>
    <row r="10" spans="1:9" x14ac:dyDescent="0.2">
      <c r="B10" s="6" t="s">
        <v>37</v>
      </c>
      <c r="C10" s="18">
        <f>_vAv1/(_vPT1*_vB1)</f>
        <v>1</v>
      </c>
      <c r="D10" s="20" t="s">
        <v>38</v>
      </c>
      <c r="H10" s="14"/>
    </row>
    <row r="11" spans="1:9" x14ac:dyDescent="0.2">
      <c r="B11" s="6" t="s">
        <v>39</v>
      </c>
      <c r="C11" s="18"/>
      <c r="D11" s="20" t="s">
        <v>40</v>
      </c>
      <c r="H11" s="14"/>
    </row>
    <row r="12" spans="1:9" x14ac:dyDescent="0.2">
      <c r="B12" s="6" t="s">
        <v>41</v>
      </c>
      <c r="C12" s="39"/>
      <c r="D12" s="20" t="s">
        <v>42</v>
      </c>
      <c r="H12" s="14"/>
    </row>
    <row r="13" spans="1:9" s="13" customFormat="1" x14ac:dyDescent="0.2">
      <c r="A13"/>
      <c r="B13" s="8" t="s">
        <v>43</v>
      </c>
      <c r="C13" s="19"/>
      <c r="D13" s="21" t="s">
        <v>44</v>
      </c>
      <c r="E13" s="22"/>
      <c r="F13" s="26"/>
      <c r="G13" s="26"/>
      <c r="H13" s="27"/>
    </row>
    <row r="14" spans="1:9" s="13" customFormat="1" x14ac:dyDescent="0.2">
      <c r="A14"/>
      <c r="B14" s="3"/>
      <c r="C14" s="33"/>
      <c r="D14"/>
      <c r="E14"/>
    </row>
    <row r="15" spans="1:9" s="13" customFormat="1" x14ac:dyDescent="0.2">
      <c r="A15" s="10" t="s">
        <v>45</v>
      </c>
      <c r="B15"/>
      <c r="C15"/>
      <c r="D15"/>
      <c r="E15"/>
      <c r="F15"/>
      <c r="G15"/>
      <c r="H15"/>
      <c r="I15"/>
    </row>
    <row r="16" spans="1:9" s="13" customFormat="1" ht="18" x14ac:dyDescent="0.25">
      <c r="A16"/>
      <c r="B16" s="17" t="s">
        <v>27</v>
      </c>
      <c r="C16" s="17" t="s">
        <v>28</v>
      </c>
      <c r="D16" s="16" t="s">
        <v>5</v>
      </c>
      <c r="E16" s="23"/>
      <c r="F16" s="23"/>
      <c r="G16" s="23"/>
      <c r="H16" s="24"/>
      <c r="I16"/>
    </row>
    <row r="17" spans="1:9" s="13" customFormat="1" x14ac:dyDescent="0.2">
      <c r="A17"/>
      <c r="B17" s="6" t="s">
        <v>29</v>
      </c>
      <c r="C17" s="18">
        <f>vPctDown2 * vMTBF2</f>
        <v>0</v>
      </c>
      <c r="D17" s="20" t="s">
        <v>30</v>
      </c>
      <c r="E17"/>
      <c r="F17"/>
      <c r="G17"/>
      <c r="H17" s="14"/>
      <c r="I17"/>
    </row>
    <row r="18" spans="1:9" s="13" customFormat="1" x14ac:dyDescent="0.2">
      <c r="A18"/>
      <c r="B18" s="6" t="s">
        <v>31</v>
      </c>
      <c r="C18" s="18">
        <f>1 - vPctDown2</f>
        <v>1</v>
      </c>
      <c r="D18" s="20" t="s">
        <v>32</v>
      </c>
      <c r="E18"/>
      <c r="F18"/>
      <c r="G18"/>
      <c r="H18" s="14"/>
      <c r="I18"/>
    </row>
    <row r="19" spans="1:9" s="13" customFormat="1" x14ac:dyDescent="0.2">
      <c r="A19"/>
      <c r="B19" s="6" t="s">
        <v>33</v>
      </c>
      <c r="C19" s="18">
        <f>vMTTR2/(_vPT2*_vB2)</f>
        <v>0</v>
      </c>
      <c r="D19" s="20" t="s">
        <v>34</v>
      </c>
      <c r="E19"/>
      <c r="F19"/>
      <c r="G19"/>
      <c r="H19" s="14"/>
      <c r="I19"/>
    </row>
    <row r="20" spans="1:9" s="13" customFormat="1" x14ac:dyDescent="0.2">
      <c r="A20"/>
      <c r="B20" s="6" t="s">
        <v>35</v>
      </c>
      <c r="C20" s="18">
        <f>(_vCb2)^2 + (1/_vB2)*(_vCs2)^2+((1+(_vCr2)^2)*vRTR2*_vAv2*(1-_vAv2))</f>
        <v>1</v>
      </c>
      <c r="D20" s="20" t="s">
        <v>36</v>
      </c>
      <c r="E20"/>
      <c r="F20"/>
      <c r="G20"/>
      <c r="H20" s="14"/>
      <c r="I20"/>
    </row>
    <row r="21" spans="1:9" s="13" customFormat="1" x14ac:dyDescent="0.2">
      <c r="A21"/>
      <c r="B21" s="6" t="s">
        <v>37</v>
      </c>
      <c r="C21" s="18">
        <f>_vAv2/(_vPT2*_vB2)</f>
        <v>1</v>
      </c>
      <c r="D21" s="20" t="s">
        <v>38</v>
      </c>
      <c r="E21"/>
      <c r="F21"/>
      <c r="G21"/>
      <c r="H21" s="14"/>
    </row>
    <row r="22" spans="1:9" s="13" customFormat="1" x14ac:dyDescent="0.2">
      <c r="A22"/>
      <c r="B22" s="8"/>
      <c r="C22" s="37"/>
      <c r="D22" s="21"/>
      <c r="E22" s="22"/>
      <c r="F22" s="22"/>
      <c r="G22" s="22"/>
      <c r="H22" s="15"/>
      <c r="I22"/>
    </row>
    <row r="23" spans="1:9" s="13" customFormat="1" x14ac:dyDescent="0.2">
      <c r="A23"/>
      <c r="B23" s="3"/>
      <c r="C23"/>
      <c r="D23"/>
      <c r="E23"/>
      <c r="F23"/>
      <c r="G23"/>
      <c r="H23"/>
      <c r="I23"/>
    </row>
    <row r="24" spans="1:9" s="13" customFormat="1" x14ac:dyDescent="0.2">
      <c r="A24" s="10" t="s">
        <v>46</v>
      </c>
      <c r="B24"/>
      <c r="C24"/>
      <c r="D24"/>
      <c r="E24"/>
      <c r="F24"/>
      <c r="G24"/>
      <c r="H24"/>
      <c r="I24"/>
    </row>
    <row r="25" spans="1:9" s="13" customFormat="1" ht="18" x14ac:dyDescent="0.25">
      <c r="A25"/>
      <c r="B25" s="17" t="s">
        <v>27</v>
      </c>
      <c r="C25" s="17" t="s">
        <v>28</v>
      </c>
      <c r="D25" s="16" t="s">
        <v>5</v>
      </c>
      <c r="E25" s="23"/>
      <c r="F25" s="23"/>
      <c r="G25" s="23"/>
      <c r="H25" s="24"/>
      <c r="I25"/>
    </row>
    <row r="26" spans="1:9" s="13" customFormat="1" x14ac:dyDescent="0.2">
      <c r="A26"/>
      <c r="B26" s="6" t="s">
        <v>29</v>
      </c>
      <c r="C26" s="18">
        <f>vPctDown3 * vMTBF3</f>
        <v>0</v>
      </c>
      <c r="D26" s="20" t="s">
        <v>30</v>
      </c>
      <c r="E26"/>
      <c r="F26"/>
      <c r="G26"/>
      <c r="H26" s="14"/>
      <c r="I26"/>
    </row>
    <row r="27" spans="1:9" s="13" customFormat="1" x14ac:dyDescent="0.2">
      <c r="A27"/>
      <c r="B27" s="6" t="s">
        <v>31</v>
      </c>
      <c r="C27" s="18">
        <f>1 - vPctDown3</f>
        <v>1</v>
      </c>
      <c r="D27" s="20" t="s">
        <v>32</v>
      </c>
      <c r="E27"/>
      <c r="F27"/>
      <c r="G27"/>
      <c r="H27" s="14"/>
      <c r="I27"/>
    </row>
    <row r="28" spans="1:9" s="13" customFormat="1" x14ac:dyDescent="0.2">
      <c r="A28"/>
      <c r="B28" s="6" t="s">
        <v>33</v>
      </c>
      <c r="C28" s="18">
        <f>vMTTR3/(_vPT3*_vB3)</f>
        <v>0</v>
      </c>
      <c r="D28" s="20" t="s">
        <v>34</v>
      </c>
      <c r="E28"/>
      <c r="F28"/>
      <c r="G28"/>
      <c r="H28" s="14"/>
      <c r="I28"/>
    </row>
    <row r="29" spans="1:9" s="13" customFormat="1" x14ac:dyDescent="0.2">
      <c r="A29"/>
      <c r="B29" s="6" t="s">
        <v>35</v>
      </c>
      <c r="C29" s="18">
        <f>(_vCb3)^2 + (1/_vB3)*(_vCs3)^2+((1+(_vCr3)^2)*vRTR3*_vAv3*(1-_vAv3))</f>
        <v>1</v>
      </c>
      <c r="D29" s="20" t="s">
        <v>36</v>
      </c>
      <c r="E29"/>
      <c r="F29"/>
      <c r="G29"/>
      <c r="H29" s="14"/>
      <c r="I29"/>
    </row>
    <row r="30" spans="1:9" s="13" customFormat="1" x14ac:dyDescent="0.2">
      <c r="A30"/>
      <c r="B30" s="6" t="s">
        <v>37</v>
      </c>
      <c r="C30" s="18">
        <f>_vAv3/(_vPT3*_vB3)</f>
        <v>1</v>
      </c>
      <c r="D30" s="20" t="s">
        <v>38</v>
      </c>
      <c r="E30"/>
      <c r="F30"/>
      <c r="G30"/>
      <c r="H30" s="14"/>
      <c r="I30"/>
    </row>
    <row r="31" spans="1:9" s="13" customFormat="1" x14ac:dyDescent="0.2">
      <c r="A31"/>
      <c r="B31" s="8"/>
      <c r="C31" s="37"/>
      <c r="D31" s="21"/>
      <c r="E31" s="22"/>
      <c r="F31" s="22"/>
      <c r="G31" s="22"/>
      <c r="H31" s="15"/>
      <c r="I31"/>
    </row>
    <row r="32" spans="1:9" s="13" customFormat="1" x14ac:dyDescent="0.2">
      <c r="A32"/>
      <c r="B32" s="3"/>
      <c r="C32" s="33"/>
      <c r="D32"/>
      <c r="E32"/>
    </row>
    <row r="33" spans="1:5" x14ac:dyDescent="0.2">
      <c r="A33" s="35"/>
      <c r="B33" s="38"/>
      <c r="C33" s="35" t="s">
        <v>26</v>
      </c>
      <c r="D33" s="35" t="s">
        <v>45</v>
      </c>
      <c r="E33" s="35" t="s">
        <v>46</v>
      </c>
    </row>
    <row r="34" spans="1:5" ht="15.75" customHeight="1" x14ac:dyDescent="0.2">
      <c r="A34" s="34" t="s">
        <v>47</v>
      </c>
      <c r="B34" s="34" t="s">
        <v>48</v>
      </c>
      <c r="C34" s="34" t="s">
        <v>43</v>
      </c>
      <c r="D34" s="34" t="s">
        <v>43</v>
      </c>
      <c r="E34" s="34" t="s">
        <v>43</v>
      </c>
    </row>
    <row r="35" spans="1:5" x14ac:dyDescent="0.2">
      <c r="A35" s="35">
        <v>1</v>
      </c>
      <c r="B35" s="40">
        <f>vChartMinUtil + (vChartMaxUtil - vChartMinUtil)/100*(A35-1)</f>
        <v>0.5</v>
      </c>
      <c r="C35" s="36">
        <f t="shared" ref="C35:C66" si="0">_vB1*(1+($B35^(SQRT(2*(_vM1+1))-1)/(_vM1* (1 - $B35))) * ((_vCa1^2)/2 + vSCV1/2) *(1/(1-$B35*vPctPrio1))) - (_vB1-1)/2</f>
        <v>2</v>
      </c>
      <c r="D35" s="36">
        <f t="shared" ref="D35:D66" si="1">_vB2*(1+($B35^(SQRT(2*(_vM2+1))-1)/(_vM2* (1 - $B35))) * ((_vCa2^2)/2 + vSCV2/2) *(1/(1-$B35*vPctPrio2)))-(_vB2-1)/2</f>
        <v>2</v>
      </c>
      <c r="E35" s="36">
        <f t="shared" ref="E35:E66" si="2">_vB3*(1+($B35^(SQRT(2*(_vM3+1))-1)/(_vM3* (1 - $B35))) * ((_vCa3^2)/2 + vSCV3/2) *(1/(1-$B35*vPctPrio3)))-(_vB3-1)/2</f>
        <v>2</v>
      </c>
    </row>
    <row r="36" spans="1:5" x14ac:dyDescent="0.2">
      <c r="A36" s="35">
        <v>2</v>
      </c>
      <c r="B36" s="40">
        <f t="shared" ref="B36:B99" si="3">vChartMinUtil + (vChartMaxUtil - vChartMinUtil)/100*(A36-1)</f>
        <v>0.50349999999999995</v>
      </c>
      <c r="C36" s="36">
        <f t="shared" si="0"/>
        <v>2.0140986908358505</v>
      </c>
      <c r="D36" s="36">
        <f t="shared" si="1"/>
        <v>2.0140986908358505</v>
      </c>
      <c r="E36" s="36">
        <f t="shared" si="2"/>
        <v>2.0140986908358505</v>
      </c>
    </row>
    <row r="37" spans="1:5" x14ac:dyDescent="0.2">
      <c r="A37" s="35">
        <v>3</v>
      </c>
      <c r="B37" s="40">
        <f t="shared" si="3"/>
        <v>0.50700000000000001</v>
      </c>
      <c r="C37" s="36">
        <f t="shared" si="0"/>
        <v>2.028397565922921</v>
      </c>
      <c r="D37" s="36">
        <f t="shared" si="1"/>
        <v>2.028397565922921</v>
      </c>
      <c r="E37" s="36">
        <f t="shared" si="2"/>
        <v>2.028397565922921</v>
      </c>
    </row>
    <row r="38" spans="1:5" x14ac:dyDescent="0.2">
      <c r="A38" s="35">
        <v>4</v>
      </c>
      <c r="B38" s="40">
        <f t="shared" si="3"/>
        <v>0.51049999999999995</v>
      </c>
      <c r="C38" s="36">
        <f t="shared" si="0"/>
        <v>2.0429009193054135</v>
      </c>
      <c r="D38" s="36">
        <f t="shared" si="1"/>
        <v>2.0429009193054135</v>
      </c>
      <c r="E38" s="36">
        <f t="shared" si="2"/>
        <v>2.0429009193054135</v>
      </c>
    </row>
    <row r="39" spans="1:5" x14ac:dyDescent="0.2">
      <c r="A39" s="35">
        <v>5</v>
      </c>
      <c r="B39" s="40">
        <f t="shared" si="3"/>
        <v>0.51400000000000001</v>
      </c>
      <c r="C39" s="36">
        <f t="shared" si="0"/>
        <v>2.0576131687242798</v>
      </c>
      <c r="D39" s="36">
        <f t="shared" si="1"/>
        <v>2.0576131687242798</v>
      </c>
      <c r="E39" s="36">
        <f t="shared" si="2"/>
        <v>2.0576131687242798</v>
      </c>
    </row>
    <row r="40" spans="1:5" x14ac:dyDescent="0.2">
      <c r="A40" s="35">
        <v>6</v>
      </c>
      <c r="B40" s="40">
        <f t="shared" si="3"/>
        <v>0.51749999999999996</v>
      </c>
      <c r="C40" s="36">
        <f t="shared" si="0"/>
        <v>2.0725388601036268</v>
      </c>
      <c r="D40" s="36">
        <f t="shared" si="1"/>
        <v>2.0725388601036268</v>
      </c>
      <c r="E40" s="36">
        <f t="shared" si="2"/>
        <v>2.0725388601036268</v>
      </c>
    </row>
    <row r="41" spans="1:5" x14ac:dyDescent="0.2">
      <c r="A41" s="35">
        <v>7</v>
      </c>
      <c r="B41" s="40">
        <f t="shared" si="3"/>
        <v>0.52100000000000002</v>
      </c>
      <c r="C41" s="36">
        <f t="shared" si="0"/>
        <v>2.0876826722338206</v>
      </c>
      <c r="D41" s="36">
        <f t="shared" si="1"/>
        <v>2.0876826722338206</v>
      </c>
      <c r="E41" s="36">
        <f t="shared" si="2"/>
        <v>2.0876826722338206</v>
      </c>
    </row>
    <row r="42" spans="1:5" x14ac:dyDescent="0.2">
      <c r="A42" s="35">
        <v>8</v>
      </c>
      <c r="B42" s="40">
        <f t="shared" si="3"/>
        <v>0.52449999999999997</v>
      </c>
      <c r="C42" s="36">
        <f t="shared" si="0"/>
        <v>2.1030494216614088</v>
      </c>
      <c r="D42" s="36">
        <f t="shared" si="1"/>
        <v>2.1030494216614088</v>
      </c>
      <c r="E42" s="36">
        <f t="shared" si="2"/>
        <v>2.1030494216614088</v>
      </c>
    </row>
    <row r="43" spans="1:5" x14ac:dyDescent="0.2">
      <c r="A43" s="35">
        <v>9</v>
      </c>
      <c r="B43" s="40">
        <f t="shared" si="3"/>
        <v>0.52800000000000002</v>
      </c>
      <c r="C43" s="36">
        <f t="shared" si="0"/>
        <v>2.1186440677966103</v>
      </c>
      <c r="D43" s="36">
        <f t="shared" si="1"/>
        <v>2.1186440677966103</v>
      </c>
      <c r="E43" s="36">
        <f t="shared" si="2"/>
        <v>2.1186440677966103</v>
      </c>
    </row>
    <row r="44" spans="1:5" x14ac:dyDescent="0.2">
      <c r="A44" s="35">
        <v>10</v>
      </c>
      <c r="B44" s="40">
        <f t="shared" si="3"/>
        <v>0.53149999999999997</v>
      </c>
      <c r="C44" s="36">
        <f t="shared" si="0"/>
        <v>2.134471718249733</v>
      </c>
      <c r="D44" s="36">
        <f t="shared" si="1"/>
        <v>2.134471718249733</v>
      </c>
      <c r="E44" s="36">
        <f t="shared" si="2"/>
        <v>2.134471718249733</v>
      </c>
    </row>
    <row r="45" spans="1:5" x14ac:dyDescent="0.2">
      <c r="A45" s="35">
        <v>11</v>
      </c>
      <c r="B45" s="40">
        <f t="shared" si="3"/>
        <v>0.53500000000000003</v>
      </c>
      <c r="C45" s="36">
        <f t="shared" si="0"/>
        <v>2.150537634408602</v>
      </c>
      <c r="D45" s="36">
        <f t="shared" si="1"/>
        <v>2.150537634408602</v>
      </c>
      <c r="E45" s="36">
        <f t="shared" si="2"/>
        <v>2.150537634408602</v>
      </c>
    </row>
    <row r="46" spans="1:5" x14ac:dyDescent="0.2">
      <c r="A46" s="35">
        <v>12</v>
      </c>
      <c r="B46" s="40">
        <f t="shared" si="3"/>
        <v>0.53849999999999998</v>
      </c>
      <c r="C46" s="36">
        <f t="shared" si="0"/>
        <v>2.1668472372697725</v>
      </c>
      <c r="D46" s="36">
        <f t="shared" si="1"/>
        <v>2.1668472372697725</v>
      </c>
      <c r="E46" s="36">
        <f t="shared" si="2"/>
        <v>2.1668472372697725</v>
      </c>
    </row>
    <row r="47" spans="1:5" x14ac:dyDescent="0.2">
      <c r="A47" s="35">
        <v>13</v>
      </c>
      <c r="B47" s="40">
        <f t="shared" si="3"/>
        <v>0.54200000000000004</v>
      </c>
      <c r="C47" s="36">
        <f t="shared" si="0"/>
        <v>2.1834061135371181</v>
      </c>
      <c r="D47" s="36">
        <f t="shared" si="1"/>
        <v>2.1834061135371181</v>
      </c>
      <c r="E47" s="36">
        <f t="shared" si="2"/>
        <v>2.1834061135371181</v>
      </c>
    </row>
    <row r="48" spans="1:5" x14ac:dyDescent="0.2">
      <c r="A48" s="35">
        <v>14</v>
      </c>
      <c r="B48" s="40">
        <f t="shared" si="3"/>
        <v>0.54549999999999998</v>
      </c>
      <c r="C48" s="36">
        <f t="shared" si="0"/>
        <v>2.2002200220021999</v>
      </c>
      <c r="D48" s="36">
        <f t="shared" si="1"/>
        <v>2.2002200220021999</v>
      </c>
      <c r="E48" s="36">
        <f t="shared" si="2"/>
        <v>2.2002200220021999</v>
      </c>
    </row>
    <row r="49" spans="1:5" x14ac:dyDescent="0.2">
      <c r="A49" s="35">
        <v>15</v>
      </c>
      <c r="B49" s="40">
        <f t="shared" si="3"/>
        <v>0.54900000000000004</v>
      </c>
      <c r="C49" s="36">
        <f t="shared" si="0"/>
        <v>2.2172949002217299</v>
      </c>
      <c r="D49" s="36">
        <f t="shared" si="1"/>
        <v>2.2172949002217299</v>
      </c>
      <c r="E49" s="36">
        <f t="shared" si="2"/>
        <v>2.2172949002217299</v>
      </c>
    </row>
    <row r="50" spans="1:5" x14ac:dyDescent="0.2">
      <c r="A50" s="35">
        <v>16</v>
      </c>
      <c r="B50" s="40">
        <f t="shared" si="3"/>
        <v>0.55249999999999999</v>
      </c>
      <c r="C50" s="36">
        <f t="shared" si="0"/>
        <v>2.2346368715083798</v>
      </c>
      <c r="D50" s="36">
        <f t="shared" si="1"/>
        <v>2.2346368715083798</v>
      </c>
      <c r="E50" s="36">
        <f t="shared" si="2"/>
        <v>2.2346368715083798</v>
      </c>
    </row>
    <row r="51" spans="1:5" x14ac:dyDescent="0.2">
      <c r="A51" s="35">
        <v>17</v>
      </c>
      <c r="B51" s="40">
        <f t="shared" si="3"/>
        <v>0.55600000000000005</v>
      </c>
      <c r="C51" s="36">
        <f t="shared" si="0"/>
        <v>2.2522522522522523</v>
      </c>
      <c r="D51" s="36">
        <f t="shared" si="1"/>
        <v>2.2522522522522523</v>
      </c>
      <c r="E51" s="36">
        <f t="shared" si="2"/>
        <v>2.2522522522522523</v>
      </c>
    </row>
    <row r="52" spans="1:5" x14ac:dyDescent="0.2">
      <c r="A52" s="35">
        <v>18</v>
      </c>
      <c r="B52" s="40">
        <f t="shared" si="3"/>
        <v>0.5595</v>
      </c>
      <c r="C52" s="36">
        <f t="shared" si="0"/>
        <v>2.2701475595913734</v>
      </c>
      <c r="D52" s="36">
        <f t="shared" si="1"/>
        <v>2.2701475595913734</v>
      </c>
      <c r="E52" s="36">
        <f t="shared" si="2"/>
        <v>2.2701475595913734</v>
      </c>
    </row>
    <row r="53" spans="1:5" x14ac:dyDescent="0.2">
      <c r="A53" s="35">
        <v>19</v>
      </c>
      <c r="B53" s="40">
        <f t="shared" si="3"/>
        <v>0.56299999999999994</v>
      </c>
      <c r="C53" s="36">
        <f t="shared" si="0"/>
        <v>2.2883295194508007</v>
      </c>
      <c r="D53" s="36">
        <f t="shared" si="1"/>
        <v>2.2883295194508007</v>
      </c>
      <c r="E53" s="36">
        <f t="shared" si="2"/>
        <v>2.2883295194508007</v>
      </c>
    </row>
    <row r="54" spans="1:5" x14ac:dyDescent="0.2">
      <c r="A54" s="35">
        <v>20</v>
      </c>
      <c r="B54" s="40">
        <f t="shared" si="3"/>
        <v>0.5665</v>
      </c>
      <c r="C54" s="36">
        <f t="shared" si="0"/>
        <v>2.306805074971165</v>
      </c>
      <c r="D54" s="36">
        <f t="shared" si="1"/>
        <v>2.306805074971165</v>
      </c>
      <c r="E54" s="36">
        <f t="shared" si="2"/>
        <v>2.306805074971165</v>
      </c>
    </row>
    <row r="55" spans="1:5" x14ac:dyDescent="0.2">
      <c r="A55" s="35">
        <v>21</v>
      </c>
      <c r="B55" s="40">
        <f t="shared" si="3"/>
        <v>0.56999999999999995</v>
      </c>
      <c r="C55" s="36">
        <f t="shared" si="0"/>
        <v>2.3255813953488369</v>
      </c>
      <c r="D55" s="36">
        <f t="shared" si="1"/>
        <v>2.3255813953488369</v>
      </c>
      <c r="E55" s="36">
        <f t="shared" si="2"/>
        <v>2.3255813953488369</v>
      </c>
    </row>
    <row r="56" spans="1:5" x14ac:dyDescent="0.2">
      <c r="A56" s="35">
        <v>22</v>
      </c>
      <c r="B56" s="40">
        <f t="shared" si="3"/>
        <v>0.57350000000000001</v>
      </c>
      <c r="C56" s="36">
        <f t="shared" si="0"/>
        <v>2.3446658851113718</v>
      </c>
      <c r="D56" s="36">
        <f t="shared" si="1"/>
        <v>2.3446658851113718</v>
      </c>
      <c r="E56" s="36">
        <f t="shared" si="2"/>
        <v>2.3446658851113718</v>
      </c>
    </row>
    <row r="57" spans="1:5" x14ac:dyDescent="0.2">
      <c r="A57" s="35">
        <v>23</v>
      </c>
      <c r="B57" s="40">
        <f t="shared" si="3"/>
        <v>0.57699999999999996</v>
      </c>
      <c r="C57" s="36">
        <f t="shared" si="0"/>
        <v>2.3640661938534278</v>
      </c>
      <c r="D57" s="36">
        <f t="shared" si="1"/>
        <v>2.3640661938534278</v>
      </c>
      <c r="E57" s="36">
        <f t="shared" si="2"/>
        <v>2.3640661938534278</v>
      </c>
    </row>
    <row r="58" spans="1:5" x14ac:dyDescent="0.2">
      <c r="A58" s="35">
        <v>24</v>
      </c>
      <c r="B58" s="40">
        <f t="shared" si="3"/>
        <v>0.58050000000000002</v>
      </c>
      <c r="C58" s="36">
        <f t="shared" si="0"/>
        <v>2.3837902264600714</v>
      </c>
      <c r="D58" s="36">
        <f t="shared" si="1"/>
        <v>2.3837902264600714</v>
      </c>
      <c r="E58" s="36">
        <f t="shared" si="2"/>
        <v>2.3837902264600714</v>
      </c>
    </row>
    <row r="59" spans="1:5" x14ac:dyDescent="0.2">
      <c r="A59" s="35">
        <v>25</v>
      </c>
      <c r="B59" s="40">
        <f t="shared" si="3"/>
        <v>0.58399999999999996</v>
      </c>
      <c r="C59" s="36">
        <f t="shared" si="0"/>
        <v>2.4038461538461537</v>
      </c>
      <c r="D59" s="36">
        <f t="shared" si="1"/>
        <v>2.4038461538461537</v>
      </c>
      <c r="E59" s="36">
        <f t="shared" si="2"/>
        <v>2.4038461538461537</v>
      </c>
    </row>
    <row r="60" spans="1:5" x14ac:dyDescent="0.2">
      <c r="A60" s="35">
        <v>26</v>
      </c>
      <c r="B60" s="40">
        <f t="shared" si="3"/>
        <v>0.58750000000000002</v>
      </c>
      <c r="C60" s="36">
        <f t="shared" si="0"/>
        <v>2.4242424242424243</v>
      </c>
      <c r="D60" s="36">
        <f t="shared" si="1"/>
        <v>2.4242424242424243</v>
      </c>
      <c r="E60" s="36">
        <f t="shared" si="2"/>
        <v>2.4242424242424243</v>
      </c>
    </row>
    <row r="61" spans="1:5" x14ac:dyDescent="0.2">
      <c r="A61" s="35">
        <v>27</v>
      </c>
      <c r="B61" s="40">
        <f t="shared" si="3"/>
        <v>0.59099999999999997</v>
      </c>
      <c r="C61" s="36">
        <f t="shared" si="0"/>
        <v>2.4449877750611244</v>
      </c>
      <c r="D61" s="36">
        <f t="shared" si="1"/>
        <v>2.4449877750611244</v>
      </c>
      <c r="E61" s="36">
        <f t="shared" si="2"/>
        <v>2.4449877750611244</v>
      </c>
    </row>
    <row r="62" spans="1:5" x14ac:dyDescent="0.2">
      <c r="A62" s="35">
        <v>28</v>
      </c>
      <c r="B62" s="40">
        <f t="shared" si="3"/>
        <v>0.59450000000000003</v>
      </c>
      <c r="C62" s="36">
        <f t="shared" si="0"/>
        <v>2.466091245376079</v>
      </c>
      <c r="D62" s="36">
        <f t="shared" si="1"/>
        <v>2.466091245376079</v>
      </c>
      <c r="E62" s="36">
        <f t="shared" si="2"/>
        <v>2.466091245376079</v>
      </c>
    </row>
    <row r="63" spans="1:5" x14ac:dyDescent="0.2">
      <c r="A63" s="35">
        <v>29</v>
      </c>
      <c r="B63" s="40">
        <f t="shared" si="3"/>
        <v>0.59799999999999998</v>
      </c>
      <c r="C63" s="36">
        <f t="shared" si="0"/>
        <v>2.4875621890547261</v>
      </c>
      <c r="D63" s="36">
        <f t="shared" si="1"/>
        <v>2.4875621890547261</v>
      </c>
      <c r="E63" s="36">
        <f t="shared" si="2"/>
        <v>2.4875621890547261</v>
      </c>
    </row>
    <row r="64" spans="1:5" x14ac:dyDescent="0.2">
      <c r="A64" s="35">
        <v>30</v>
      </c>
      <c r="B64" s="40">
        <f t="shared" si="3"/>
        <v>0.60150000000000003</v>
      </c>
      <c r="C64" s="36">
        <f t="shared" si="0"/>
        <v>2.5094102885821834</v>
      </c>
      <c r="D64" s="36">
        <f t="shared" si="1"/>
        <v>2.5094102885821834</v>
      </c>
      <c r="E64" s="36">
        <f t="shared" si="2"/>
        <v>2.5094102885821834</v>
      </c>
    </row>
    <row r="65" spans="1:5" x14ac:dyDescent="0.2">
      <c r="A65" s="35">
        <v>31</v>
      </c>
      <c r="B65" s="40">
        <f t="shared" si="3"/>
        <v>0.60499999999999998</v>
      </c>
      <c r="C65" s="36">
        <f t="shared" si="0"/>
        <v>2.5316455696202533</v>
      </c>
      <c r="D65" s="36">
        <f t="shared" si="1"/>
        <v>2.5316455696202533</v>
      </c>
      <c r="E65" s="36">
        <f t="shared" si="2"/>
        <v>2.5316455696202533</v>
      </c>
    </row>
    <row r="66" spans="1:5" x14ac:dyDescent="0.2">
      <c r="A66" s="35">
        <v>32</v>
      </c>
      <c r="B66" s="40">
        <f t="shared" si="3"/>
        <v>0.60850000000000004</v>
      </c>
      <c r="C66" s="36">
        <f t="shared" si="0"/>
        <v>2.5542784163473824</v>
      </c>
      <c r="D66" s="36">
        <f t="shared" si="1"/>
        <v>2.5542784163473824</v>
      </c>
      <c r="E66" s="36">
        <f t="shared" si="2"/>
        <v>2.5542784163473824</v>
      </c>
    </row>
    <row r="67" spans="1:5" x14ac:dyDescent="0.2">
      <c r="A67" s="35">
        <v>33</v>
      </c>
      <c r="B67" s="40">
        <f t="shared" si="3"/>
        <v>0.61199999999999999</v>
      </c>
      <c r="C67" s="36">
        <f t="shared" ref="C67:C98" si="4">_vB1*(1+($B67^(SQRT(2*(_vM1+1))-1)/(_vM1* (1 - $B67))) * ((_vCa1^2)/2 + vSCV1/2) *(1/(1-$B67*vPctPrio1))) - (_vB1-1)/2</f>
        <v>2.5773195876288657</v>
      </c>
      <c r="D67" s="36">
        <f t="shared" ref="D67:D98" si="5">_vB2*(1+($B67^(SQRT(2*(_vM2+1))-1)/(_vM2* (1 - $B67))) * ((_vCa2^2)/2 + vSCV2/2) *(1/(1-$B67*vPctPrio2)))-(_vB2-1)/2</f>
        <v>2.5773195876288657</v>
      </c>
      <c r="E67" s="36">
        <f t="shared" ref="E67:E98" si="6">_vB3*(1+($B67^(SQRT(2*(_vM3+1))-1)/(_vM3* (1 - $B67))) * ((_vCa3^2)/2 + vSCV3/2) *(1/(1-$B67*vPctPrio3)))-(_vB3-1)/2</f>
        <v>2.5773195876288657</v>
      </c>
    </row>
    <row r="68" spans="1:5" x14ac:dyDescent="0.2">
      <c r="A68" s="35">
        <v>34</v>
      </c>
      <c r="B68" s="40">
        <f t="shared" si="3"/>
        <v>0.61549999999999994</v>
      </c>
      <c r="C68" s="36">
        <f t="shared" si="4"/>
        <v>2.6007802340702204</v>
      </c>
      <c r="D68" s="36">
        <f t="shared" si="5"/>
        <v>2.6007802340702204</v>
      </c>
      <c r="E68" s="36">
        <f t="shared" si="6"/>
        <v>2.6007802340702204</v>
      </c>
    </row>
    <row r="69" spans="1:5" x14ac:dyDescent="0.2">
      <c r="A69" s="35">
        <v>35</v>
      </c>
      <c r="B69" s="40">
        <f t="shared" si="3"/>
        <v>0.61899999999999999</v>
      </c>
      <c r="C69" s="36">
        <f t="shared" si="4"/>
        <v>2.6246719160104988</v>
      </c>
      <c r="D69" s="36">
        <f t="shared" si="5"/>
        <v>2.6246719160104988</v>
      </c>
      <c r="E69" s="36">
        <f t="shared" si="6"/>
        <v>2.6246719160104988</v>
      </c>
    </row>
    <row r="70" spans="1:5" x14ac:dyDescent="0.2">
      <c r="A70" s="35">
        <v>36</v>
      </c>
      <c r="B70" s="40">
        <f t="shared" si="3"/>
        <v>0.62249999999999994</v>
      </c>
      <c r="C70" s="36">
        <f t="shared" si="4"/>
        <v>2.6490066225165556</v>
      </c>
      <c r="D70" s="36">
        <f t="shared" si="5"/>
        <v>2.6490066225165556</v>
      </c>
      <c r="E70" s="36">
        <f t="shared" si="6"/>
        <v>2.6490066225165556</v>
      </c>
    </row>
    <row r="71" spans="1:5" x14ac:dyDescent="0.2">
      <c r="A71" s="35">
        <v>37</v>
      </c>
      <c r="B71" s="40">
        <f t="shared" si="3"/>
        <v>0.626</v>
      </c>
      <c r="C71" s="36">
        <f t="shared" si="4"/>
        <v>2.6737967914438503</v>
      </c>
      <c r="D71" s="36">
        <f t="shared" si="5"/>
        <v>2.6737967914438503</v>
      </c>
      <c r="E71" s="36">
        <f t="shared" si="6"/>
        <v>2.6737967914438503</v>
      </c>
    </row>
    <row r="72" spans="1:5" x14ac:dyDescent="0.2">
      <c r="A72" s="35">
        <v>38</v>
      </c>
      <c r="B72" s="40">
        <f t="shared" si="3"/>
        <v>0.62949999999999995</v>
      </c>
      <c r="C72" s="36">
        <f t="shared" si="4"/>
        <v>2.6990553306342777</v>
      </c>
      <c r="D72" s="36">
        <f t="shared" si="5"/>
        <v>2.6990553306342777</v>
      </c>
      <c r="E72" s="36">
        <f t="shared" si="6"/>
        <v>2.6990553306342777</v>
      </c>
    </row>
    <row r="73" spans="1:5" x14ac:dyDescent="0.2">
      <c r="A73" s="35">
        <v>39</v>
      </c>
      <c r="B73" s="40">
        <f t="shared" si="3"/>
        <v>0.63300000000000001</v>
      </c>
      <c r="C73" s="36">
        <f t="shared" si="4"/>
        <v>2.7247956403269757</v>
      </c>
      <c r="D73" s="36">
        <f t="shared" si="5"/>
        <v>2.7247956403269757</v>
      </c>
      <c r="E73" s="36">
        <f t="shared" si="6"/>
        <v>2.7247956403269757</v>
      </c>
    </row>
    <row r="74" spans="1:5" x14ac:dyDescent="0.2">
      <c r="A74" s="35">
        <v>40</v>
      </c>
      <c r="B74" s="40">
        <f t="shared" si="3"/>
        <v>0.63649999999999995</v>
      </c>
      <c r="C74" s="36">
        <f t="shared" si="4"/>
        <v>2.7510316368638237</v>
      </c>
      <c r="D74" s="36">
        <f t="shared" si="5"/>
        <v>2.7510316368638237</v>
      </c>
      <c r="E74" s="36">
        <f t="shared" si="6"/>
        <v>2.7510316368638237</v>
      </c>
    </row>
    <row r="75" spans="1:5" x14ac:dyDescent="0.2">
      <c r="A75" s="35">
        <v>41</v>
      </c>
      <c r="B75" s="40">
        <f t="shared" si="3"/>
        <v>0.64</v>
      </c>
      <c r="C75" s="36">
        <f t="shared" si="4"/>
        <v>2.7777777777777777</v>
      </c>
      <c r="D75" s="36">
        <f t="shared" si="5"/>
        <v>2.7777777777777777</v>
      </c>
      <c r="E75" s="36">
        <f t="shared" si="6"/>
        <v>2.7777777777777777</v>
      </c>
    </row>
    <row r="76" spans="1:5" x14ac:dyDescent="0.2">
      <c r="A76" s="35">
        <v>42</v>
      </c>
      <c r="B76" s="40">
        <f t="shared" si="3"/>
        <v>0.64349999999999996</v>
      </c>
      <c r="C76" s="36">
        <f t="shared" si="4"/>
        <v>2.8050490883590458</v>
      </c>
      <c r="D76" s="36">
        <f t="shared" si="5"/>
        <v>2.8050490883590458</v>
      </c>
      <c r="E76" s="36">
        <f t="shared" si="6"/>
        <v>2.8050490883590458</v>
      </c>
    </row>
    <row r="77" spans="1:5" x14ac:dyDescent="0.2">
      <c r="A77" s="35">
        <v>43</v>
      </c>
      <c r="B77" s="40">
        <f t="shared" si="3"/>
        <v>0.64700000000000002</v>
      </c>
      <c r="C77" s="36">
        <f t="shared" si="4"/>
        <v>2.8328611898017</v>
      </c>
      <c r="D77" s="36">
        <f t="shared" si="5"/>
        <v>2.8328611898017</v>
      </c>
      <c r="E77" s="36">
        <f t="shared" si="6"/>
        <v>2.8328611898017</v>
      </c>
    </row>
    <row r="78" spans="1:5" x14ac:dyDescent="0.2">
      <c r="A78" s="35">
        <v>44</v>
      </c>
      <c r="B78" s="40">
        <f t="shared" si="3"/>
        <v>0.65049999999999997</v>
      </c>
      <c r="C78" s="36">
        <f t="shared" si="4"/>
        <v>2.8612303290414873</v>
      </c>
      <c r="D78" s="36">
        <f t="shared" si="5"/>
        <v>2.8612303290414873</v>
      </c>
      <c r="E78" s="36">
        <f t="shared" si="6"/>
        <v>2.8612303290414873</v>
      </c>
    </row>
    <row r="79" spans="1:5" x14ac:dyDescent="0.2">
      <c r="A79" s="35">
        <v>45</v>
      </c>
      <c r="B79" s="40">
        <f t="shared" si="3"/>
        <v>0.65399999999999991</v>
      </c>
      <c r="C79" s="36">
        <f t="shared" si="4"/>
        <v>2.8901734104046235</v>
      </c>
      <c r="D79" s="36">
        <f t="shared" si="5"/>
        <v>2.8901734104046235</v>
      </c>
      <c r="E79" s="36">
        <f t="shared" si="6"/>
        <v>2.8901734104046235</v>
      </c>
    </row>
    <row r="80" spans="1:5" x14ac:dyDescent="0.2">
      <c r="A80" s="35">
        <v>46</v>
      </c>
      <c r="B80" s="40">
        <f t="shared" si="3"/>
        <v>0.65749999999999997</v>
      </c>
      <c r="C80" s="36">
        <f t="shared" si="4"/>
        <v>2.9197080291970803</v>
      </c>
      <c r="D80" s="36">
        <f t="shared" si="5"/>
        <v>2.9197080291970803</v>
      </c>
      <c r="E80" s="36">
        <f t="shared" si="6"/>
        <v>2.9197080291970803</v>
      </c>
    </row>
    <row r="81" spans="1:5" x14ac:dyDescent="0.2">
      <c r="A81" s="35">
        <v>47</v>
      </c>
      <c r="B81" s="40">
        <f t="shared" si="3"/>
        <v>0.66100000000000003</v>
      </c>
      <c r="C81" s="36">
        <f t="shared" si="4"/>
        <v>2.9498525073746316</v>
      </c>
      <c r="D81" s="36">
        <f t="shared" si="5"/>
        <v>2.9498525073746316</v>
      </c>
      <c r="E81" s="36">
        <f t="shared" si="6"/>
        <v>2.9498525073746316</v>
      </c>
    </row>
    <row r="82" spans="1:5" x14ac:dyDescent="0.2">
      <c r="A82" s="35">
        <v>48</v>
      </c>
      <c r="B82" s="40">
        <f t="shared" si="3"/>
        <v>0.66449999999999998</v>
      </c>
      <c r="C82" s="36">
        <f t="shared" si="4"/>
        <v>2.9806259314456032</v>
      </c>
      <c r="D82" s="36">
        <f t="shared" si="5"/>
        <v>2.9806259314456032</v>
      </c>
      <c r="E82" s="36">
        <f t="shared" si="6"/>
        <v>2.9806259314456032</v>
      </c>
    </row>
    <row r="83" spans="1:5" x14ac:dyDescent="0.2">
      <c r="A83" s="35">
        <v>49</v>
      </c>
      <c r="B83" s="40">
        <f t="shared" si="3"/>
        <v>0.66799999999999993</v>
      </c>
      <c r="C83" s="36">
        <f t="shared" si="4"/>
        <v>3.0120481927710836</v>
      </c>
      <c r="D83" s="36">
        <f t="shared" si="5"/>
        <v>3.0120481927710836</v>
      </c>
      <c r="E83" s="36">
        <f t="shared" si="6"/>
        <v>3.0120481927710836</v>
      </c>
    </row>
    <row r="84" spans="1:5" x14ac:dyDescent="0.2">
      <c r="A84" s="35">
        <v>50</v>
      </c>
      <c r="B84" s="40">
        <f t="shared" si="3"/>
        <v>0.67149999999999999</v>
      </c>
      <c r="C84" s="36">
        <f t="shared" si="4"/>
        <v>3.0441400304414001</v>
      </c>
      <c r="D84" s="36">
        <f t="shared" si="5"/>
        <v>3.0441400304414001</v>
      </c>
      <c r="E84" s="36">
        <f t="shared" si="6"/>
        <v>3.0441400304414001</v>
      </c>
    </row>
    <row r="85" spans="1:5" x14ac:dyDescent="0.2">
      <c r="A85" s="35">
        <v>51</v>
      </c>
      <c r="B85" s="40">
        <f t="shared" si="3"/>
        <v>0.67500000000000004</v>
      </c>
      <c r="C85" s="36">
        <f t="shared" si="4"/>
        <v>3.0769230769230775</v>
      </c>
      <c r="D85" s="36">
        <f t="shared" si="5"/>
        <v>3.0769230769230775</v>
      </c>
      <c r="E85" s="36">
        <f t="shared" si="6"/>
        <v>3.0769230769230775</v>
      </c>
    </row>
    <row r="86" spans="1:5" x14ac:dyDescent="0.2">
      <c r="A86" s="35">
        <v>52</v>
      </c>
      <c r="B86" s="40">
        <f t="shared" si="3"/>
        <v>0.67849999999999999</v>
      </c>
      <c r="C86" s="36">
        <f t="shared" si="4"/>
        <v>3.1104199066874028</v>
      </c>
      <c r="D86" s="36">
        <f t="shared" si="5"/>
        <v>3.1104199066874028</v>
      </c>
      <c r="E86" s="36">
        <f t="shared" si="6"/>
        <v>3.1104199066874028</v>
      </c>
    </row>
    <row r="87" spans="1:5" x14ac:dyDescent="0.2">
      <c r="A87" s="35">
        <v>53</v>
      </c>
      <c r="B87" s="40">
        <f t="shared" si="3"/>
        <v>0.68199999999999994</v>
      </c>
      <c r="C87" s="36">
        <f t="shared" si="4"/>
        <v>3.1446540880503138</v>
      </c>
      <c r="D87" s="36">
        <f t="shared" si="5"/>
        <v>3.1446540880503138</v>
      </c>
      <c r="E87" s="36">
        <f t="shared" si="6"/>
        <v>3.1446540880503138</v>
      </c>
    </row>
    <row r="88" spans="1:5" x14ac:dyDescent="0.2">
      <c r="A88" s="35">
        <v>54</v>
      </c>
      <c r="B88" s="40">
        <f t="shared" si="3"/>
        <v>0.6855</v>
      </c>
      <c r="C88" s="36">
        <f t="shared" si="4"/>
        <v>3.1796502384737679</v>
      </c>
      <c r="D88" s="36">
        <f t="shared" si="5"/>
        <v>3.1796502384737679</v>
      </c>
      <c r="E88" s="36">
        <f t="shared" si="6"/>
        <v>3.1796502384737679</v>
      </c>
    </row>
    <row r="89" spans="1:5" x14ac:dyDescent="0.2">
      <c r="A89" s="35">
        <v>55</v>
      </c>
      <c r="B89" s="40">
        <f t="shared" si="3"/>
        <v>0.68899999999999995</v>
      </c>
      <c r="C89" s="36">
        <f t="shared" si="4"/>
        <v>3.2154340836012856</v>
      </c>
      <c r="D89" s="36">
        <f t="shared" si="5"/>
        <v>3.2154340836012856</v>
      </c>
      <c r="E89" s="36">
        <f t="shared" si="6"/>
        <v>3.2154340836012856</v>
      </c>
    </row>
    <row r="90" spans="1:5" x14ac:dyDescent="0.2">
      <c r="A90" s="35">
        <v>56</v>
      </c>
      <c r="B90" s="40">
        <f t="shared" si="3"/>
        <v>0.6925</v>
      </c>
      <c r="C90" s="36">
        <f t="shared" si="4"/>
        <v>3.2520325203252032</v>
      </c>
      <c r="D90" s="36">
        <f t="shared" si="5"/>
        <v>3.2520325203252032</v>
      </c>
      <c r="E90" s="36">
        <f t="shared" si="6"/>
        <v>3.2520325203252032</v>
      </c>
    </row>
    <row r="91" spans="1:5" x14ac:dyDescent="0.2">
      <c r="A91" s="35">
        <v>57</v>
      </c>
      <c r="B91" s="40">
        <f t="shared" si="3"/>
        <v>0.69599999999999995</v>
      </c>
      <c r="C91" s="36">
        <f t="shared" si="4"/>
        <v>3.2894736842105257</v>
      </c>
      <c r="D91" s="36">
        <f t="shared" si="5"/>
        <v>3.2894736842105257</v>
      </c>
      <c r="E91" s="36">
        <f t="shared" si="6"/>
        <v>3.2894736842105257</v>
      </c>
    </row>
    <row r="92" spans="1:5" x14ac:dyDescent="0.2">
      <c r="A92" s="35">
        <v>58</v>
      </c>
      <c r="B92" s="40">
        <f t="shared" si="3"/>
        <v>0.69950000000000001</v>
      </c>
      <c r="C92" s="36">
        <f t="shared" si="4"/>
        <v>3.3277870216306158</v>
      </c>
      <c r="D92" s="36">
        <f t="shared" si="5"/>
        <v>3.3277870216306158</v>
      </c>
      <c r="E92" s="36">
        <f t="shared" si="6"/>
        <v>3.3277870216306158</v>
      </c>
    </row>
    <row r="93" spans="1:5" x14ac:dyDescent="0.2">
      <c r="A93" s="35">
        <v>59</v>
      </c>
      <c r="B93" s="40">
        <f t="shared" si="3"/>
        <v>0.70299999999999996</v>
      </c>
      <c r="C93" s="36">
        <f t="shared" si="4"/>
        <v>3.3670033670033663</v>
      </c>
      <c r="D93" s="36">
        <f t="shared" si="5"/>
        <v>3.3670033670033663</v>
      </c>
      <c r="E93" s="36">
        <f t="shared" si="6"/>
        <v>3.3670033670033663</v>
      </c>
    </row>
    <row r="94" spans="1:5" x14ac:dyDescent="0.2">
      <c r="A94" s="35">
        <v>60</v>
      </c>
      <c r="B94" s="40">
        <f t="shared" si="3"/>
        <v>0.70650000000000002</v>
      </c>
      <c r="C94" s="36">
        <f t="shared" si="4"/>
        <v>3.4071550255536627</v>
      </c>
      <c r="D94" s="36">
        <f t="shared" si="5"/>
        <v>3.4071550255536627</v>
      </c>
      <c r="E94" s="36">
        <f t="shared" si="6"/>
        <v>3.4071550255536627</v>
      </c>
    </row>
    <row r="95" spans="1:5" x14ac:dyDescent="0.2">
      <c r="A95" s="35">
        <v>61</v>
      </c>
      <c r="B95" s="40">
        <f t="shared" si="3"/>
        <v>0.71</v>
      </c>
      <c r="C95" s="36">
        <f t="shared" si="4"/>
        <v>3.4482758620689653</v>
      </c>
      <c r="D95" s="36">
        <f t="shared" si="5"/>
        <v>3.4482758620689653</v>
      </c>
      <c r="E95" s="36">
        <f t="shared" si="6"/>
        <v>3.4482758620689653</v>
      </c>
    </row>
    <row r="96" spans="1:5" x14ac:dyDescent="0.2">
      <c r="A96" s="35">
        <v>62</v>
      </c>
      <c r="B96" s="40">
        <f t="shared" si="3"/>
        <v>0.71350000000000002</v>
      </c>
      <c r="C96" s="36">
        <f t="shared" si="4"/>
        <v>3.4904013961605589</v>
      </c>
      <c r="D96" s="36">
        <f t="shared" si="5"/>
        <v>3.4904013961605589</v>
      </c>
      <c r="E96" s="36">
        <f t="shared" si="6"/>
        <v>3.4904013961605589</v>
      </c>
    </row>
    <row r="97" spans="1:5" x14ac:dyDescent="0.2">
      <c r="A97" s="35">
        <v>63</v>
      </c>
      <c r="B97" s="40">
        <f t="shared" si="3"/>
        <v>0.71699999999999997</v>
      </c>
      <c r="C97" s="36">
        <f t="shared" si="4"/>
        <v>3.5335689045936394</v>
      </c>
      <c r="D97" s="36">
        <f t="shared" si="5"/>
        <v>3.5335689045936394</v>
      </c>
      <c r="E97" s="36">
        <f t="shared" si="6"/>
        <v>3.5335689045936394</v>
      </c>
    </row>
    <row r="98" spans="1:5" x14ac:dyDescent="0.2">
      <c r="A98" s="35">
        <v>64</v>
      </c>
      <c r="B98" s="40">
        <f t="shared" si="3"/>
        <v>0.72049999999999992</v>
      </c>
      <c r="C98" s="36">
        <f t="shared" si="4"/>
        <v>3.5778175313059024</v>
      </c>
      <c r="D98" s="36">
        <f t="shared" si="5"/>
        <v>3.5778175313059024</v>
      </c>
      <c r="E98" s="36">
        <f t="shared" si="6"/>
        <v>3.5778175313059024</v>
      </c>
    </row>
    <row r="99" spans="1:5" x14ac:dyDescent="0.2">
      <c r="A99" s="35">
        <v>65</v>
      </c>
      <c r="B99" s="40">
        <f t="shared" si="3"/>
        <v>0.72399999999999998</v>
      </c>
      <c r="C99" s="36">
        <f t="shared" ref="C99:C135" si="7">_vB1*(1+($B99^(SQRT(2*(_vM1+1))-1)/(_vM1* (1 - $B99))) * ((_vCa1^2)/2 + vSCV1/2) *(1/(1-$B99*vPctPrio1))) - (_vB1-1)/2</f>
        <v>3.6231884057971011</v>
      </c>
      <c r="D99" s="36">
        <f t="shared" ref="D99:D135" si="8">_vB2*(1+($B99^(SQRT(2*(_vM2+1))-1)/(_vM2* (1 - $B99))) * ((_vCa2^2)/2 + vSCV2/2) *(1/(1-$B99*vPctPrio2)))-(_vB2-1)/2</f>
        <v>3.6231884057971011</v>
      </c>
      <c r="E99" s="36">
        <f t="shared" ref="E99:E135" si="9">_vB3*(1+($B99^(SQRT(2*(_vM3+1))-1)/(_vM3* (1 - $B99))) * ((_vCa3^2)/2 + vSCV3/2) *(1/(1-$B99*vPctPrio3)))-(_vB3-1)/2</f>
        <v>3.6231884057971011</v>
      </c>
    </row>
    <row r="100" spans="1:5" x14ac:dyDescent="0.2">
      <c r="A100" s="35">
        <v>66</v>
      </c>
      <c r="B100" s="40">
        <f t="shared" ref="B100:B135" si="10">vChartMinUtil + (vChartMaxUtil - vChartMinUtil)/100*(A100-1)</f>
        <v>0.72750000000000004</v>
      </c>
      <c r="C100" s="36">
        <f t="shared" si="7"/>
        <v>3.6697247706422025</v>
      </c>
      <c r="D100" s="36">
        <f t="shared" si="8"/>
        <v>3.6697247706422025</v>
      </c>
      <c r="E100" s="36">
        <f t="shared" si="9"/>
        <v>3.6697247706422025</v>
      </c>
    </row>
    <row r="101" spans="1:5" x14ac:dyDescent="0.2">
      <c r="A101" s="35">
        <v>67</v>
      </c>
      <c r="B101" s="40">
        <f t="shared" si="10"/>
        <v>0.73099999999999998</v>
      </c>
      <c r="C101" s="36">
        <f t="shared" si="7"/>
        <v>3.7174721189591078</v>
      </c>
      <c r="D101" s="36">
        <f t="shared" si="8"/>
        <v>3.7174721189591078</v>
      </c>
      <c r="E101" s="36">
        <f t="shared" si="9"/>
        <v>3.7174721189591078</v>
      </c>
    </row>
    <row r="102" spans="1:5" x14ac:dyDescent="0.2">
      <c r="A102" s="35">
        <v>68</v>
      </c>
      <c r="B102" s="40">
        <f t="shared" si="10"/>
        <v>0.73449999999999993</v>
      </c>
      <c r="C102" s="36">
        <f t="shared" si="7"/>
        <v>3.7664783427495281</v>
      </c>
      <c r="D102" s="36">
        <f t="shared" si="8"/>
        <v>3.7664783427495281</v>
      </c>
      <c r="E102" s="36">
        <f t="shared" si="9"/>
        <v>3.7664783427495281</v>
      </c>
    </row>
    <row r="103" spans="1:5" x14ac:dyDescent="0.2">
      <c r="A103" s="35">
        <v>69</v>
      </c>
      <c r="B103" s="40">
        <f t="shared" si="10"/>
        <v>0.73799999999999999</v>
      </c>
      <c r="C103" s="36">
        <f t="shared" si="7"/>
        <v>3.8167938931297707</v>
      </c>
      <c r="D103" s="36">
        <f t="shared" si="8"/>
        <v>3.8167938931297707</v>
      </c>
      <c r="E103" s="36">
        <f t="shared" si="9"/>
        <v>3.8167938931297707</v>
      </c>
    </row>
    <row r="104" spans="1:5" x14ac:dyDescent="0.2">
      <c r="A104" s="35">
        <v>70</v>
      </c>
      <c r="B104" s="40">
        <f t="shared" si="10"/>
        <v>0.74149999999999994</v>
      </c>
      <c r="C104" s="36">
        <f t="shared" si="7"/>
        <v>3.8684719535783354</v>
      </c>
      <c r="D104" s="36">
        <f t="shared" si="8"/>
        <v>3.8684719535783354</v>
      </c>
      <c r="E104" s="36">
        <f t="shared" si="9"/>
        <v>3.8684719535783354</v>
      </c>
    </row>
    <row r="105" spans="1:5" x14ac:dyDescent="0.2">
      <c r="A105" s="35">
        <v>71</v>
      </c>
      <c r="B105" s="40">
        <f t="shared" si="10"/>
        <v>0.745</v>
      </c>
      <c r="C105" s="36">
        <f t="shared" si="7"/>
        <v>3.9215686274509802</v>
      </c>
      <c r="D105" s="36">
        <f t="shared" si="8"/>
        <v>3.9215686274509802</v>
      </c>
      <c r="E105" s="36">
        <f t="shared" si="9"/>
        <v>3.9215686274509802</v>
      </c>
    </row>
    <row r="106" spans="1:5" x14ac:dyDescent="0.2">
      <c r="A106" s="35">
        <v>72</v>
      </c>
      <c r="B106" s="40">
        <f t="shared" si="10"/>
        <v>0.74849999999999994</v>
      </c>
      <c r="C106" s="36">
        <f t="shared" si="7"/>
        <v>3.9761431411530808</v>
      </c>
      <c r="D106" s="36">
        <f t="shared" si="8"/>
        <v>3.9761431411530808</v>
      </c>
      <c r="E106" s="36">
        <f t="shared" si="9"/>
        <v>3.9761431411530808</v>
      </c>
    </row>
    <row r="107" spans="1:5" x14ac:dyDescent="0.2">
      <c r="A107" s="35">
        <v>73</v>
      </c>
      <c r="B107" s="40">
        <f t="shared" si="10"/>
        <v>0.752</v>
      </c>
      <c r="C107" s="36">
        <f t="shared" si="7"/>
        <v>4.032258064516129</v>
      </c>
      <c r="D107" s="36">
        <f t="shared" si="8"/>
        <v>4.032258064516129</v>
      </c>
      <c r="E107" s="36">
        <f t="shared" si="9"/>
        <v>4.032258064516129</v>
      </c>
    </row>
    <row r="108" spans="1:5" x14ac:dyDescent="0.2">
      <c r="A108" s="35">
        <v>74</v>
      </c>
      <c r="B108" s="40">
        <f t="shared" si="10"/>
        <v>0.75549999999999995</v>
      </c>
      <c r="C108" s="36">
        <f t="shared" si="7"/>
        <v>4.0899795501022487</v>
      </c>
      <c r="D108" s="36">
        <f t="shared" si="8"/>
        <v>4.0899795501022487</v>
      </c>
      <c r="E108" s="36">
        <f t="shared" si="9"/>
        <v>4.0899795501022487</v>
      </c>
    </row>
    <row r="109" spans="1:5" x14ac:dyDescent="0.2">
      <c r="A109" s="35">
        <v>75</v>
      </c>
      <c r="B109" s="40">
        <f t="shared" si="10"/>
        <v>0.7589999999999999</v>
      </c>
      <c r="C109" s="36">
        <f t="shared" si="7"/>
        <v>4.1493775933609935</v>
      </c>
      <c r="D109" s="36">
        <f t="shared" si="8"/>
        <v>4.1493775933609935</v>
      </c>
      <c r="E109" s="36">
        <f t="shared" si="9"/>
        <v>4.1493775933609935</v>
      </c>
    </row>
    <row r="110" spans="1:5" x14ac:dyDescent="0.2">
      <c r="A110" s="35">
        <v>76</v>
      </c>
      <c r="B110" s="40">
        <f t="shared" si="10"/>
        <v>0.76249999999999996</v>
      </c>
      <c r="C110" s="36">
        <f t="shared" si="7"/>
        <v>4.2105263157894726</v>
      </c>
      <c r="D110" s="36">
        <f t="shared" si="8"/>
        <v>4.2105263157894726</v>
      </c>
      <c r="E110" s="36">
        <f t="shared" si="9"/>
        <v>4.2105263157894726</v>
      </c>
    </row>
    <row r="111" spans="1:5" x14ac:dyDescent="0.2">
      <c r="A111" s="35">
        <v>77</v>
      </c>
      <c r="B111" s="40">
        <f t="shared" si="10"/>
        <v>0.76600000000000001</v>
      </c>
      <c r="C111" s="36">
        <f t="shared" si="7"/>
        <v>4.2735042735042743</v>
      </c>
      <c r="D111" s="36">
        <f t="shared" si="8"/>
        <v>4.2735042735042743</v>
      </c>
      <c r="E111" s="36">
        <f t="shared" si="9"/>
        <v>4.2735042735042743</v>
      </c>
    </row>
    <row r="112" spans="1:5" x14ac:dyDescent="0.2">
      <c r="A112" s="35">
        <v>78</v>
      </c>
      <c r="B112" s="40">
        <f t="shared" si="10"/>
        <v>0.76949999999999996</v>
      </c>
      <c r="C112" s="36">
        <f t="shared" si="7"/>
        <v>4.3383947939262466</v>
      </c>
      <c r="D112" s="36">
        <f t="shared" si="8"/>
        <v>4.3383947939262466</v>
      </c>
      <c r="E112" s="36">
        <f t="shared" si="9"/>
        <v>4.3383947939262466</v>
      </c>
    </row>
    <row r="113" spans="1:5" x14ac:dyDescent="0.2">
      <c r="A113" s="35">
        <v>79</v>
      </c>
      <c r="B113" s="40">
        <f t="shared" si="10"/>
        <v>0.77299999999999991</v>
      </c>
      <c r="C113" s="36">
        <f t="shared" si="7"/>
        <v>4.4052863436123335</v>
      </c>
      <c r="D113" s="36">
        <f t="shared" si="8"/>
        <v>4.4052863436123335</v>
      </c>
      <c r="E113" s="36">
        <f t="shared" si="9"/>
        <v>4.4052863436123335</v>
      </c>
    </row>
    <row r="114" spans="1:5" x14ac:dyDescent="0.2">
      <c r="A114" s="35">
        <v>80</v>
      </c>
      <c r="B114" s="40">
        <f t="shared" si="10"/>
        <v>0.77649999999999997</v>
      </c>
      <c r="C114" s="36">
        <f t="shared" si="7"/>
        <v>4.4742729306487687</v>
      </c>
      <c r="D114" s="36">
        <f t="shared" si="8"/>
        <v>4.4742729306487687</v>
      </c>
      <c r="E114" s="36">
        <f t="shared" si="9"/>
        <v>4.4742729306487687</v>
      </c>
    </row>
    <row r="115" spans="1:5" x14ac:dyDescent="0.2">
      <c r="A115" s="35">
        <v>81</v>
      </c>
      <c r="B115" s="40">
        <f t="shared" si="10"/>
        <v>0.78</v>
      </c>
      <c r="C115" s="36">
        <f t="shared" si="7"/>
        <v>4.5454545454545459</v>
      </c>
      <c r="D115" s="36">
        <f t="shared" si="8"/>
        <v>4.5454545454545459</v>
      </c>
      <c r="E115" s="36">
        <f t="shared" si="9"/>
        <v>4.5454545454545459</v>
      </c>
    </row>
    <row r="116" spans="1:5" x14ac:dyDescent="0.2">
      <c r="A116" s="35">
        <v>82</v>
      </c>
      <c r="B116" s="40">
        <f t="shared" si="10"/>
        <v>0.78349999999999997</v>
      </c>
      <c r="C116" s="36">
        <f t="shared" si="7"/>
        <v>4.6189376443418002</v>
      </c>
      <c r="D116" s="36">
        <f t="shared" si="8"/>
        <v>4.6189376443418002</v>
      </c>
      <c r="E116" s="36">
        <f t="shared" si="9"/>
        <v>4.6189376443418002</v>
      </c>
    </row>
    <row r="117" spans="1:5" x14ac:dyDescent="0.2">
      <c r="A117" s="35">
        <v>83</v>
      </c>
      <c r="B117" s="40">
        <f t="shared" si="10"/>
        <v>0.78699999999999992</v>
      </c>
      <c r="C117" s="36">
        <f t="shared" si="7"/>
        <v>4.6948356807511722</v>
      </c>
      <c r="D117" s="36">
        <f t="shared" si="8"/>
        <v>4.6948356807511722</v>
      </c>
      <c r="E117" s="36">
        <f t="shared" si="9"/>
        <v>4.6948356807511722</v>
      </c>
    </row>
    <row r="118" spans="1:5" x14ac:dyDescent="0.2">
      <c r="A118" s="35">
        <v>84</v>
      </c>
      <c r="B118" s="40">
        <f t="shared" si="10"/>
        <v>0.79049999999999998</v>
      </c>
      <c r="C118" s="36">
        <f t="shared" si="7"/>
        <v>4.7732696897374698</v>
      </c>
      <c r="D118" s="36">
        <f t="shared" si="8"/>
        <v>4.7732696897374698</v>
      </c>
      <c r="E118" s="36">
        <f t="shared" si="9"/>
        <v>4.7732696897374698</v>
      </c>
    </row>
    <row r="119" spans="1:5" x14ac:dyDescent="0.2">
      <c r="A119" s="35">
        <v>85</v>
      </c>
      <c r="B119" s="40">
        <f t="shared" si="10"/>
        <v>0.79400000000000004</v>
      </c>
      <c r="C119" s="36">
        <f t="shared" si="7"/>
        <v>4.8543689320388363</v>
      </c>
      <c r="D119" s="36">
        <f t="shared" si="8"/>
        <v>4.8543689320388363</v>
      </c>
      <c r="E119" s="36">
        <f t="shared" si="9"/>
        <v>4.8543689320388363</v>
      </c>
    </row>
    <row r="120" spans="1:5" x14ac:dyDescent="0.2">
      <c r="A120" s="35">
        <v>86</v>
      </c>
      <c r="B120" s="40">
        <f t="shared" si="10"/>
        <v>0.79749999999999999</v>
      </c>
      <c r="C120" s="36">
        <f t="shared" si="7"/>
        <v>4.9382716049382713</v>
      </c>
      <c r="D120" s="36">
        <f t="shared" si="8"/>
        <v>4.9382716049382713</v>
      </c>
      <c r="E120" s="36">
        <f t="shared" si="9"/>
        <v>4.9382716049382713</v>
      </c>
    </row>
    <row r="121" spans="1:5" x14ac:dyDescent="0.2">
      <c r="A121" s="35">
        <v>87</v>
      </c>
      <c r="B121" s="40">
        <f t="shared" si="10"/>
        <v>0.80099999999999993</v>
      </c>
      <c r="C121" s="36">
        <f t="shared" si="7"/>
        <v>5.0251256281407022</v>
      </c>
      <c r="D121" s="36">
        <f t="shared" si="8"/>
        <v>5.0251256281407022</v>
      </c>
      <c r="E121" s="36">
        <f t="shared" si="9"/>
        <v>5.0251256281407022</v>
      </c>
    </row>
    <row r="122" spans="1:5" x14ac:dyDescent="0.2">
      <c r="A122" s="35">
        <v>88</v>
      </c>
      <c r="B122" s="40">
        <f t="shared" si="10"/>
        <v>0.80449999999999999</v>
      </c>
      <c r="C122" s="36">
        <f t="shared" si="7"/>
        <v>5.1150895140664963</v>
      </c>
      <c r="D122" s="36">
        <f t="shared" si="8"/>
        <v>5.1150895140664963</v>
      </c>
      <c r="E122" s="36">
        <f t="shared" si="9"/>
        <v>5.1150895140664963</v>
      </c>
    </row>
    <row r="123" spans="1:5" x14ac:dyDescent="0.2">
      <c r="A123" s="35">
        <v>89</v>
      </c>
      <c r="B123" s="40">
        <f t="shared" si="10"/>
        <v>0.80799999999999994</v>
      </c>
      <c r="C123" s="36">
        <f t="shared" si="7"/>
        <v>5.2083333333333321</v>
      </c>
      <c r="D123" s="36">
        <f t="shared" si="8"/>
        <v>5.2083333333333321</v>
      </c>
      <c r="E123" s="36">
        <f t="shared" si="9"/>
        <v>5.2083333333333321</v>
      </c>
    </row>
    <row r="124" spans="1:5" x14ac:dyDescent="0.2">
      <c r="A124" s="35">
        <v>90</v>
      </c>
      <c r="B124" s="40">
        <f t="shared" si="10"/>
        <v>0.81149999999999989</v>
      </c>
      <c r="C124" s="36">
        <f t="shared" si="7"/>
        <v>5.305039787798405</v>
      </c>
      <c r="D124" s="36">
        <f t="shared" si="8"/>
        <v>5.305039787798405</v>
      </c>
      <c r="E124" s="36">
        <f t="shared" si="9"/>
        <v>5.305039787798405</v>
      </c>
    </row>
    <row r="125" spans="1:5" x14ac:dyDescent="0.2">
      <c r="A125" s="35">
        <v>91</v>
      </c>
      <c r="B125" s="40">
        <f t="shared" si="10"/>
        <v>0.81499999999999995</v>
      </c>
      <c r="C125" s="36">
        <f t="shared" si="7"/>
        <v>5.4054054054054035</v>
      </c>
      <c r="D125" s="36">
        <f t="shared" si="8"/>
        <v>5.4054054054054035</v>
      </c>
      <c r="E125" s="36">
        <f t="shared" si="9"/>
        <v>5.4054054054054035</v>
      </c>
    </row>
    <row r="126" spans="1:5" x14ac:dyDescent="0.2">
      <c r="A126" s="35">
        <v>92</v>
      </c>
      <c r="B126" s="40">
        <f t="shared" si="10"/>
        <v>0.81850000000000001</v>
      </c>
      <c r="C126" s="36">
        <f t="shared" si="7"/>
        <v>5.5096418732782375</v>
      </c>
      <c r="D126" s="36">
        <f t="shared" si="8"/>
        <v>5.5096418732782375</v>
      </c>
      <c r="E126" s="36">
        <f t="shared" si="9"/>
        <v>5.5096418732782375</v>
      </c>
    </row>
    <row r="127" spans="1:5" x14ac:dyDescent="0.2">
      <c r="A127" s="35">
        <v>93</v>
      </c>
      <c r="B127" s="40">
        <f t="shared" si="10"/>
        <v>0.82199999999999995</v>
      </c>
      <c r="C127" s="36">
        <f t="shared" si="7"/>
        <v>5.6179775280898863</v>
      </c>
      <c r="D127" s="36">
        <f t="shared" si="8"/>
        <v>5.6179775280898863</v>
      </c>
      <c r="E127" s="36">
        <f t="shared" si="9"/>
        <v>5.6179775280898863</v>
      </c>
    </row>
    <row r="128" spans="1:5" x14ac:dyDescent="0.2">
      <c r="A128" s="35">
        <v>94</v>
      </c>
      <c r="B128" s="40">
        <f t="shared" si="10"/>
        <v>0.8254999999999999</v>
      </c>
      <c r="C128" s="36">
        <f t="shared" si="7"/>
        <v>5.7306590257879622</v>
      </c>
      <c r="D128" s="36">
        <f t="shared" si="8"/>
        <v>5.7306590257879622</v>
      </c>
      <c r="E128" s="36">
        <f t="shared" si="9"/>
        <v>5.7306590257879622</v>
      </c>
    </row>
    <row r="129" spans="1:5" x14ac:dyDescent="0.2">
      <c r="A129" s="35">
        <v>95</v>
      </c>
      <c r="B129" s="40">
        <f t="shared" si="10"/>
        <v>0.82899999999999996</v>
      </c>
      <c r="C129" s="36">
        <f t="shared" si="7"/>
        <v>5.8479532163742673</v>
      </c>
      <c r="D129" s="36">
        <f t="shared" si="8"/>
        <v>5.8479532163742673</v>
      </c>
      <c r="E129" s="36">
        <f t="shared" si="9"/>
        <v>5.8479532163742673</v>
      </c>
    </row>
    <row r="130" spans="1:5" x14ac:dyDescent="0.2">
      <c r="A130" s="35">
        <v>96</v>
      </c>
      <c r="B130" s="40">
        <f t="shared" si="10"/>
        <v>0.83250000000000002</v>
      </c>
      <c r="C130" s="36">
        <f t="shared" si="7"/>
        <v>5.9701492537313436</v>
      </c>
      <c r="D130" s="36">
        <f t="shared" si="8"/>
        <v>5.9701492537313436</v>
      </c>
      <c r="E130" s="36">
        <f t="shared" si="9"/>
        <v>5.9701492537313436</v>
      </c>
    </row>
    <row r="131" spans="1:5" x14ac:dyDescent="0.2">
      <c r="A131" s="35">
        <v>97</v>
      </c>
      <c r="B131" s="40">
        <f t="shared" si="10"/>
        <v>0.83599999999999997</v>
      </c>
      <c r="C131" s="36">
        <f t="shared" si="7"/>
        <v>6.0975609756097544</v>
      </c>
      <c r="D131" s="36">
        <f t="shared" si="8"/>
        <v>6.0975609756097544</v>
      </c>
      <c r="E131" s="36">
        <f t="shared" si="9"/>
        <v>6.0975609756097544</v>
      </c>
    </row>
    <row r="132" spans="1:5" x14ac:dyDescent="0.2">
      <c r="A132" s="35">
        <v>98</v>
      </c>
      <c r="B132" s="40">
        <f t="shared" si="10"/>
        <v>0.83949999999999991</v>
      </c>
      <c r="C132" s="36">
        <f t="shared" si="7"/>
        <v>6.2305295950155726</v>
      </c>
      <c r="D132" s="36">
        <f t="shared" si="8"/>
        <v>6.2305295950155726</v>
      </c>
      <c r="E132" s="36">
        <f t="shared" si="9"/>
        <v>6.2305295950155726</v>
      </c>
    </row>
    <row r="133" spans="1:5" x14ac:dyDescent="0.2">
      <c r="A133" s="35">
        <v>99</v>
      </c>
      <c r="B133" s="40">
        <f t="shared" si="10"/>
        <v>0.84299999999999997</v>
      </c>
      <c r="C133" s="36">
        <f t="shared" si="7"/>
        <v>6.3694267515923553</v>
      </c>
      <c r="D133" s="36">
        <f t="shared" si="8"/>
        <v>6.3694267515923553</v>
      </c>
      <c r="E133" s="36">
        <f t="shared" si="9"/>
        <v>6.3694267515923553</v>
      </c>
    </row>
    <row r="134" spans="1:5" x14ac:dyDescent="0.2">
      <c r="A134" s="35">
        <v>100</v>
      </c>
      <c r="B134" s="40">
        <f t="shared" si="10"/>
        <v>0.84650000000000003</v>
      </c>
      <c r="C134" s="36">
        <f t="shared" si="7"/>
        <v>6.5146579804560272</v>
      </c>
      <c r="D134" s="36">
        <f t="shared" si="8"/>
        <v>6.5146579804560272</v>
      </c>
      <c r="E134" s="36">
        <f t="shared" si="9"/>
        <v>6.5146579804560272</v>
      </c>
    </row>
    <row r="135" spans="1:5" x14ac:dyDescent="0.2">
      <c r="A135" s="35">
        <v>101</v>
      </c>
      <c r="B135" s="40">
        <f t="shared" si="10"/>
        <v>0.85</v>
      </c>
      <c r="C135" s="36">
        <f t="shared" si="7"/>
        <v>6.6666666666666661</v>
      </c>
      <c r="D135" s="36">
        <f t="shared" si="8"/>
        <v>6.6666666666666661</v>
      </c>
      <c r="E135" s="36">
        <f t="shared" si="9"/>
        <v>6.6666666666666661</v>
      </c>
    </row>
  </sheetData>
  <sheetProtection sheet="1" objects="1" scenarios="1"/>
  <phoneticPr fontId="0" type="noConversion"/>
  <pageMargins left="0.75" right="0.75" top="1" bottom="1" header="0.5" footer="0.5"/>
  <pageSetup orientation="landscape" r:id="rId1"/>
  <headerFooter alignWithMargins="0">
    <oddFooter>&amp;LCopyright © FabTime Inc. 2001. All Rights Reserved. Web: www.fabtime.com. Tel: (408) 549-9932. Email: Jennifer.Robinson@FabTime.com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selection activeCell="M16" sqref="M16"/>
    </sheetView>
  </sheetViews>
  <sheetFormatPr baseColWidth="10" defaultColWidth="9.140625" defaultRowHeight="12.75" x14ac:dyDescent="0.2"/>
  <cols>
    <col min="5" max="5" width="4.28515625" customWidth="1"/>
    <col min="6" max="6" width="9.7109375" customWidth="1"/>
  </cols>
  <sheetData>
    <row r="1" spans="1:7" ht="76.5" x14ac:dyDescent="0.2">
      <c r="A1" s="33" t="s">
        <v>49</v>
      </c>
      <c r="B1" s="33">
        <v>1</v>
      </c>
      <c r="C1" s="33">
        <v>2</v>
      </c>
      <c r="D1" s="33">
        <v>3</v>
      </c>
      <c r="E1" s="33"/>
      <c r="F1" s="43" t="s">
        <v>50</v>
      </c>
      <c r="G1" s="44" t="s">
        <v>51</v>
      </c>
    </row>
    <row r="2" spans="1:7" x14ac:dyDescent="0.2">
      <c r="A2" s="33" t="s">
        <v>48</v>
      </c>
      <c r="B2" s="45" t="s">
        <v>52</v>
      </c>
      <c r="C2" s="45" t="s">
        <v>52</v>
      </c>
      <c r="D2" s="45" t="s">
        <v>52</v>
      </c>
      <c r="E2" s="33"/>
      <c r="F2" s="33"/>
      <c r="G2" s="33"/>
    </row>
    <row r="3" spans="1:7" x14ac:dyDescent="0.2">
      <c r="A3" s="46">
        <v>0.5</v>
      </c>
      <c r="B3" s="47">
        <f>1+$A3^(SQRT(2 * (B$1+1))-1) / (B$1 * (1 - $A3))</f>
        <v>2</v>
      </c>
      <c r="C3" s="47">
        <f t="shared" ref="C3:D11" si="0">1+$A3^(SQRT(2 * (C$1+1))-1) / (C$1 * (1 - $A3))</f>
        <v>1.3661509025661123</v>
      </c>
      <c r="D3" s="47">
        <f t="shared" si="0"/>
        <v>1.187714288437566</v>
      </c>
      <c r="E3" s="33"/>
      <c r="F3" s="48">
        <f>1-C3/B3</f>
        <v>0.31692454871694387</v>
      </c>
      <c r="G3" s="48">
        <f>1-D3/B3</f>
        <v>0.406142855781217</v>
      </c>
    </row>
    <row r="4" spans="1:7" x14ac:dyDescent="0.2">
      <c r="A4" s="46">
        <v>0.55000000000000004</v>
      </c>
      <c r="B4" s="47">
        <f t="shared" ref="B4:B11" si="1">1+$A4^(SQRT(2 * (B$1+1))-1) / (B$1 * (1 - $A4))</f>
        <v>2.2222222222222223</v>
      </c>
      <c r="C4" s="47">
        <f t="shared" si="0"/>
        <v>1.4671064584870506</v>
      </c>
      <c r="D4" s="47">
        <f t="shared" si="0"/>
        <v>1.2482780526552024</v>
      </c>
      <c r="E4" s="33"/>
      <c r="F4" s="48">
        <f t="shared" ref="F4:F11" si="2">1-C4/B4</f>
        <v>0.33980209368082726</v>
      </c>
      <c r="G4" s="48">
        <f t="shared" ref="G4:G11" si="3">1-D4/B4</f>
        <v>0.43827487630515893</v>
      </c>
    </row>
    <row r="5" spans="1:7" x14ac:dyDescent="0.2">
      <c r="A5" s="46">
        <v>0.6</v>
      </c>
      <c r="B5" s="47">
        <f t="shared" si="1"/>
        <v>2.5</v>
      </c>
      <c r="C5" s="47">
        <f t="shared" si="0"/>
        <v>1.5961321247368243</v>
      </c>
      <c r="D5" s="47">
        <f t="shared" si="0"/>
        <v>1.327479774422293</v>
      </c>
      <c r="E5" s="33"/>
      <c r="F5" s="48">
        <f t="shared" si="2"/>
        <v>0.36154715010527028</v>
      </c>
      <c r="G5" s="48">
        <f t="shared" si="3"/>
        <v>0.46900809023108281</v>
      </c>
    </row>
    <row r="6" spans="1:7" x14ac:dyDescent="0.2">
      <c r="A6" s="46">
        <v>0.65</v>
      </c>
      <c r="B6" s="47">
        <f t="shared" si="1"/>
        <v>2.8571428571428577</v>
      </c>
      <c r="C6" s="47">
        <f t="shared" si="0"/>
        <v>1.7651063200893782</v>
      </c>
      <c r="D6" s="47">
        <f t="shared" si="0"/>
        <v>1.4332478413616379</v>
      </c>
      <c r="E6" s="33"/>
      <c r="F6" s="48">
        <f t="shared" si="2"/>
        <v>0.38221278796871772</v>
      </c>
      <c r="G6" s="48">
        <f t="shared" si="3"/>
        <v>0.49836325552342686</v>
      </c>
    </row>
    <row r="7" spans="1:7" x14ac:dyDescent="0.2">
      <c r="A7" s="46">
        <v>0.7</v>
      </c>
      <c r="B7" s="47">
        <f t="shared" si="1"/>
        <v>3.333333333333333</v>
      </c>
      <c r="C7" s="47">
        <f t="shared" si="0"/>
        <v>1.9938479528346582</v>
      </c>
      <c r="D7" s="47">
        <f t="shared" si="0"/>
        <v>1.57880269586436</v>
      </c>
      <c r="E7" s="33"/>
      <c r="F7" s="48">
        <f t="shared" si="2"/>
        <v>0.40184561414960251</v>
      </c>
      <c r="G7" s="48">
        <f t="shared" si="3"/>
        <v>0.52635919124069197</v>
      </c>
    </row>
    <row r="8" spans="1:7" x14ac:dyDescent="0.2">
      <c r="A8" s="46">
        <v>0.75</v>
      </c>
      <c r="B8" s="47">
        <f t="shared" si="1"/>
        <v>4</v>
      </c>
      <c r="C8" s="47">
        <f t="shared" si="0"/>
        <v>2.3180521032544705</v>
      </c>
      <c r="D8" s="47">
        <f t="shared" si="0"/>
        <v>1.7879476446569211</v>
      </c>
      <c r="E8" s="33"/>
      <c r="F8" s="48">
        <f t="shared" si="2"/>
        <v>0.42048697418638237</v>
      </c>
      <c r="G8" s="48">
        <f t="shared" si="3"/>
        <v>0.55301308883576972</v>
      </c>
    </row>
    <row r="9" spans="1:7" x14ac:dyDescent="0.2">
      <c r="A9" s="46">
        <v>0.8</v>
      </c>
      <c r="B9" s="47">
        <f t="shared" si="1"/>
        <v>5.0000000000000009</v>
      </c>
      <c r="C9" s="47">
        <f t="shared" si="0"/>
        <v>2.8091306808429923</v>
      </c>
      <c r="D9" s="47">
        <f t="shared" si="0"/>
        <v>2.1082962229548654</v>
      </c>
      <c r="E9" s="33"/>
      <c r="F9" s="48">
        <f t="shared" si="2"/>
        <v>0.43817386383140167</v>
      </c>
      <c r="G9" s="48">
        <f t="shared" si="3"/>
        <v>0.57834075540902696</v>
      </c>
    </row>
    <row r="10" spans="1:7" x14ac:dyDescent="0.2">
      <c r="A10" s="46">
        <v>0.85</v>
      </c>
      <c r="B10" s="47">
        <f t="shared" si="1"/>
        <v>6.6666666666666661</v>
      </c>
      <c r="C10" s="47">
        <f t="shared" si="0"/>
        <v>3.6337357695567825</v>
      </c>
      <c r="D10" s="47">
        <f t="shared" si="0"/>
        <v>2.6509546184332242</v>
      </c>
      <c r="E10" s="33"/>
      <c r="F10" s="48">
        <f t="shared" si="2"/>
        <v>0.45493963456648256</v>
      </c>
      <c r="G10" s="48">
        <f t="shared" si="3"/>
        <v>0.60235680723501628</v>
      </c>
    </row>
    <row r="11" spans="1:7" x14ac:dyDescent="0.2">
      <c r="A11" s="46">
        <v>0.9</v>
      </c>
      <c r="B11" s="47">
        <f t="shared" si="1"/>
        <v>10.000000000000002</v>
      </c>
      <c r="C11" s="47">
        <f t="shared" si="0"/>
        <v>5.291854507637356</v>
      </c>
      <c r="D11" s="47">
        <f t="shared" si="0"/>
        <v>3.7492517386565307</v>
      </c>
      <c r="E11" s="33"/>
      <c r="F11" s="48">
        <f t="shared" si="2"/>
        <v>0.47081454923626453</v>
      </c>
      <c r="G11" s="48">
        <f t="shared" si="3"/>
        <v>0.62507482613434706</v>
      </c>
    </row>
    <row r="17" spans="1:1" x14ac:dyDescent="0.2">
      <c r="A17" s="28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24"/>
  <sheetViews>
    <sheetView showGridLines="0" workbookViewId="0">
      <selection activeCell="M38" sqref="M38"/>
    </sheetView>
  </sheetViews>
  <sheetFormatPr baseColWidth="10" defaultColWidth="9.140625" defaultRowHeight="12.75" x14ac:dyDescent="0.2"/>
  <sheetData>
    <row r="4" spans="1:1" x14ac:dyDescent="0.2">
      <c r="A4" s="10" t="s">
        <v>53</v>
      </c>
    </row>
    <row r="5" spans="1:1" x14ac:dyDescent="0.2">
      <c r="A5" s="28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  <row r="11" spans="1:1" x14ac:dyDescent="0.2">
      <c r="A11" t="s">
        <v>60</v>
      </c>
    </row>
    <row r="12" spans="1:1" x14ac:dyDescent="0.2">
      <c r="A12" t="s">
        <v>61</v>
      </c>
    </row>
    <row r="13" spans="1:1" x14ac:dyDescent="0.2">
      <c r="A13" t="s">
        <v>62</v>
      </c>
    </row>
    <row r="14" spans="1:1" x14ac:dyDescent="0.2">
      <c r="A14" t="s">
        <v>63</v>
      </c>
    </row>
    <row r="15" spans="1:1" x14ac:dyDescent="0.2">
      <c r="A15" t="s">
        <v>64</v>
      </c>
    </row>
    <row r="16" spans="1:1" x14ac:dyDescent="0.2">
      <c r="A16" t="s">
        <v>65</v>
      </c>
    </row>
    <row r="17" spans="1:1" x14ac:dyDescent="0.2">
      <c r="A17" t="s">
        <v>66</v>
      </c>
    </row>
    <row r="18" spans="1:1" x14ac:dyDescent="0.2">
      <c r="A18" s="28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4" spans="1:1" x14ac:dyDescent="0.2">
      <c r="A24" s="28" t="s">
        <v>71</v>
      </c>
    </row>
  </sheetData>
  <sheetProtection sheet="1" objects="1" scenarios="1"/>
  <phoneticPr fontId="0" type="noConversion"/>
  <pageMargins left="0.75" right="0.75" top="1" bottom="1" header="0.5" footer="0.5"/>
  <pageSetup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1CDC77C0F89F499708036581D07E72" ma:contentTypeVersion="12" ma:contentTypeDescription="Ein neues Dokument erstellen." ma:contentTypeScope="" ma:versionID="8d56d452b630a0f0212210ac9ee79f55">
  <xsd:schema xmlns:xsd="http://www.w3.org/2001/XMLSchema" xmlns:xs="http://www.w3.org/2001/XMLSchema" xmlns:p="http://schemas.microsoft.com/office/2006/metadata/properties" xmlns:ns2="5860aeb1-d935-446f-8420-bd0fd3ae5ad0" xmlns:ns3="0dc3f115-fc0b-4869-8ad7-3309ca670b78" targetNamespace="http://schemas.microsoft.com/office/2006/metadata/properties" ma:root="true" ma:fieldsID="75c61ac38af96a7e491ddd43153fc63d" ns2:_="" ns3:_="">
    <xsd:import namespace="5860aeb1-d935-446f-8420-bd0fd3ae5ad0"/>
    <xsd:import namespace="0dc3f115-fc0b-4869-8ad7-3309ca670b7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0aeb1-d935-446f-8420-bd0fd3ae5ad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a2841f3b-79d7-40d6-8d85-2e4ac1fa24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3f115-fc0b-4869-8ad7-3309ca670b7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1c7edbb-f510-4f33-b479-b42df5ccf3c0}" ma:internalName="TaxCatchAll" ma:showField="CatchAllData" ma:web="0dc3f115-fc0b-4869-8ad7-3309ca670b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60aeb1-d935-446f-8420-bd0fd3ae5ad0">
      <Terms xmlns="http://schemas.microsoft.com/office/infopath/2007/PartnerControls"/>
    </lcf76f155ced4ddcb4097134ff3c332f>
    <TaxCatchAll xmlns="0dc3f115-fc0b-4869-8ad7-3309ca670b78" xsi:nil="true"/>
  </documentManagement>
</p:properties>
</file>

<file path=customXml/itemProps1.xml><?xml version="1.0" encoding="utf-8"?>
<ds:datastoreItem xmlns:ds="http://schemas.openxmlformats.org/officeDocument/2006/customXml" ds:itemID="{0D6EF979-6E71-4E6B-9FF1-96B3C5B19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60aeb1-d935-446f-8420-bd0fd3ae5ad0"/>
    <ds:schemaRef ds:uri="0dc3f115-fc0b-4869-8ad7-3309ca670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001F2B-6F9B-4D64-A73E-E84E16869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701FA-712C-47A7-91B0-8C09D16684C3}">
  <ds:schemaRefs>
    <ds:schemaRef ds:uri="http://schemas.microsoft.com/office/2006/metadata/properties"/>
    <ds:schemaRef ds:uri="http://schemas.microsoft.com/office/infopath/2007/PartnerControls"/>
    <ds:schemaRef ds:uri="b83f14c1-bf7f-449b-b81d-14263dbc9688"/>
    <ds:schemaRef ds:uri="105a8121-af53-4a21-8cb7-7fd323dd10e6"/>
    <ds:schemaRef ds:uri="5860aeb1-d935-446f-8420-bd0fd3ae5ad0"/>
    <ds:schemaRef ds:uri="0dc3f115-fc0b-4869-8ad7-3309ca670b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47</vt:i4>
      </vt:variant>
    </vt:vector>
  </HeadingPairs>
  <TitlesOfParts>
    <vt:vector size="51" baseType="lpstr">
      <vt:lpstr>OperatingCurves</vt:lpstr>
      <vt:lpstr>CT Calculator Details</vt:lpstr>
      <vt:lpstr>Impact of Tool Qual</vt:lpstr>
      <vt:lpstr>Notes</vt:lpstr>
      <vt:lpstr>_vAv1</vt:lpstr>
      <vt:lpstr>_vAv2</vt:lpstr>
      <vt:lpstr>_vAv3</vt:lpstr>
      <vt:lpstr>_vB1</vt:lpstr>
      <vt:lpstr>_vB2</vt:lpstr>
      <vt:lpstr>_vB3</vt:lpstr>
      <vt:lpstr>_vCa1</vt:lpstr>
      <vt:lpstr>_vCa2</vt:lpstr>
      <vt:lpstr>_vCa3</vt:lpstr>
      <vt:lpstr>_vCb1</vt:lpstr>
      <vt:lpstr>_vCb2</vt:lpstr>
      <vt:lpstr>_vCb3</vt:lpstr>
      <vt:lpstr>_vCr1</vt:lpstr>
      <vt:lpstr>_vCr2</vt:lpstr>
      <vt:lpstr>_vCr3</vt:lpstr>
      <vt:lpstr>_vCs1</vt:lpstr>
      <vt:lpstr>_vCs2</vt:lpstr>
      <vt:lpstr>_vCs3</vt:lpstr>
      <vt:lpstr>_vM1</vt:lpstr>
      <vt:lpstr>_vM2</vt:lpstr>
      <vt:lpstr>_vM3</vt:lpstr>
      <vt:lpstr>_vPT1</vt:lpstr>
      <vt:lpstr>_vPT2</vt:lpstr>
      <vt:lpstr>_vPT3</vt:lpstr>
      <vt:lpstr>vChartMaxUtil</vt:lpstr>
      <vt:lpstr>vChartMinUtil</vt:lpstr>
      <vt:lpstr>vMaxArr1</vt:lpstr>
      <vt:lpstr>vMaxArr2</vt:lpstr>
      <vt:lpstr>vMaxArr3</vt:lpstr>
      <vt:lpstr>vMTBF1</vt:lpstr>
      <vt:lpstr>vMTBF2</vt:lpstr>
      <vt:lpstr>vMTBF3</vt:lpstr>
      <vt:lpstr>vMTTR1</vt:lpstr>
      <vt:lpstr>vMTTR2</vt:lpstr>
      <vt:lpstr>vMTTR3</vt:lpstr>
      <vt:lpstr>vPctDown1</vt:lpstr>
      <vt:lpstr>vPctDown2</vt:lpstr>
      <vt:lpstr>vPctDown3</vt:lpstr>
      <vt:lpstr>vPctPrio1</vt:lpstr>
      <vt:lpstr>vPctPrio2</vt:lpstr>
      <vt:lpstr>vPctPrio3</vt:lpstr>
      <vt:lpstr>vRTR1</vt:lpstr>
      <vt:lpstr>vRTR2</vt:lpstr>
      <vt:lpstr>vRTR3</vt:lpstr>
      <vt:lpstr>vSCV1</vt:lpstr>
      <vt:lpstr>vSCV2</vt:lpstr>
      <vt:lpstr>vSCV3</vt:lpstr>
    </vt:vector>
  </TitlesOfParts>
  <Manager/>
  <Company>FabTime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Chance</dc:creator>
  <cp:keywords/>
  <dc:description/>
  <cp:lastModifiedBy>Jürgen Büchel</cp:lastModifiedBy>
  <cp:revision/>
  <dcterms:created xsi:type="dcterms:W3CDTF">2001-07-09T04:01:17Z</dcterms:created>
  <dcterms:modified xsi:type="dcterms:W3CDTF">2024-09-05T06:16:49Z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0x0101008A1CDC77C0F89F499708036581D07E72</vt:lpwstr>
  </property>
  <property fmtid="{D5CDD505-2E9C-101B-9397-08002B2CF9AE}" pid="3" name="MediaServiceImageTags">
    <vt:lpwstr/>
  </property>
</Properties>
</file>